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18"/>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80" documentId="8_{3FE29D6F-86C4-4AFA-9E46-740A6FD17A1F}" xr6:coauthVersionLast="47" xr6:coauthVersionMax="47" xr10:uidLastSave="{F2A78C08-BCF3-46B4-BC64-678B556CB3FA}"/>
  <workbookProtection workbookAlgorithmName="SHA-512" workbookHashValue="mZW1O0RBEvu9Ihp8aO9/Ms+2unQGEtBg19Gw8/rpk7Pwmno8I/UMVDBCMyjm9IZ85gmrRL4TX9a30sL9iPybyw==" workbookSaltValue="1KId3e3WBmrWME1cB4BsUQ==" workbookSpinCount="100000" lockStructure="1"/>
  <bookViews>
    <workbookView xWindow="-120" yWindow="-120" windowWidth="51840" windowHeight="21240" tabRatio="500" firstSheet="8" activeTab="8" xr2:uid="{00000000-000D-0000-FFFF-FFFF00000000}"/>
  </bookViews>
  <sheets>
    <sheet name="READ ME" sheetId="3" state="hidden" r:id="rId1"/>
    <sheet name="List" sheetId="4" state="hidden" r:id="rId2"/>
    <sheet name="Data input old" sheetId="8" state="hidden" r:id="rId3"/>
    <sheet name="ESDL change log" sheetId="9" state="hidden" r:id="rId4"/>
    <sheet name="Data input" sheetId="2" state="hidden" r:id="rId5"/>
    <sheet name="Calculations" sheetId="5" state="hidden" r:id="rId6"/>
    <sheet name="Visual representation" sheetId="6" state="hidden" r:id="rId7"/>
    <sheet name="Change log" sheetId="7" state="hidden" r:id="rId8"/>
    <sheet name="Technology Factsheet" sheetId="1" r:id="rId9"/>
  </sheets>
  <definedNames>
    <definedName name="_ftn1" localSheetId="0">'READ ME'!$C$116</definedName>
    <definedName name="_ftnref1" localSheetId="0">'READ ME'!$C$104</definedName>
    <definedName name="_xlnm.Print_Area" localSheetId="0">'READ ME'!$A$1:$D$119</definedName>
    <definedName name="_xlnm.Print_Area" localSheetId="8">'Technology Factsheet'!$B$1:$O$87</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A102" i="8" l="1"/>
  <c r="BA101" i="8"/>
  <c r="BA100" i="8"/>
  <c r="BA99" i="8"/>
  <c r="BA98" i="8"/>
  <c r="BA97" i="8"/>
  <c r="BA96" i="8"/>
  <c r="BA95" i="8"/>
  <c r="BA94" i="8"/>
  <c r="BA93" i="8"/>
  <c r="BA92" i="8"/>
  <c r="BA78" i="8"/>
  <c r="BA66" i="8"/>
  <c r="BA58" i="8"/>
  <c r="BA46" i="8"/>
  <c r="E42" i="8"/>
  <c r="E40" i="8"/>
  <c r="E38" i="8"/>
  <c r="AZ34" i="8"/>
  <c r="D19" i="8"/>
  <c r="AZ14" i="8"/>
  <c r="AZ12" i="8"/>
  <c r="C87" i="1"/>
  <c r="C86" i="1"/>
  <c r="C85" i="1"/>
  <c r="C84" i="1"/>
  <c r="C83" i="1"/>
  <c r="C82" i="1"/>
  <c r="D12" i="1" l="1"/>
  <c r="B92" i="1" l="1"/>
  <c r="B91" i="1"/>
  <c r="B90" i="1"/>
  <c r="B89" i="1"/>
  <c r="B87" i="1"/>
  <c r="B88" i="1"/>
  <c r="B86" i="1"/>
  <c r="B85" i="1"/>
  <c r="B84" i="1"/>
  <c r="B83" i="1"/>
  <c r="B82" i="1"/>
  <c r="C92" i="1"/>
  <c r="C91" i="1"/>
  <c r="C90" i="1"/>
  <c r="C89" i="1"/>
  <c r="C88" i="1"/>
  <c r="O92" i="1"/>
  <c r="N92" i="1"/>
  <c r="M92" i="1"/>
  <c r="L92" i="1"/>
  <c r="K92" i="1"/>
  <c r="J92" i="1"/>
  <c r="I92" i="1"/>
  <c r="H92" i="1"/>
  <c r="G92" i="1"/>
  <c r="F92" i="1"/>
  <c r="E92" i="1"/>
  <c r="D92" i="1"/>
  <c r="O91" i="1"/>
  <c r="N91" i="1"/>
  <c r="M91" i="1"/>
  <c r="L91" i="1"/>
  <c r="K91" i="1"/>
  <c r="J91" i="1"/>
  <c r="I91" i="1"/>
  <c r="H91" i="1"/>
  <c r="G91" i="1"/>
  <c r="F91" i="1"/>
  <c r="E91" i="1"/>
  <c r="D91" i="1"/>
  <c r="O90" i="1"/>
  <c r="N90" i="1"/>
  <c r="M90" i="1"/>
  <c r="L90" i="1"/>
  <c r="K90" i="1"/>
  <c r="J90" i="1"/>
  <c r="I90" i="1"/>
  <c r="H90" i="1"/>
  <c r="G90" i="1"/>
  <c r="F90" i="1"/>
  <c r="E90" i="1"/>
  <c r="D90" i="1"/>
  <c r="O89" i="1"/>
  <c r="N89" i="1"/>
  <c r="M89" i="1"/>
  <c r="L89" i="1"/>
  <c r="K89" i="1"/>
  <c r="J89" i="1"/>
  <c r="I89" i="1"/>
  <c r="H89" i="1"/>
  <c r="G89" i="1"/>
  <c r="F89" i="1"/>
  <c r="E89" i="1"/>
  <c r="D89" i="1"/>
  <c r="O88" i="1"/>
  <c r="N88" i="1"/>
  <c r="M88" i="1"/>
  <c r="L88" i="1"/>
  <c r="K88" i="1"/>
  <c r="J88" i="1"/>
  <c r="I88" i="1"/>
  <c r="H88" i="1"/>
  <c r="G88" i="1"/>
  <c r="F88" i="1"/>
  <c r="E88" i="1"/>
  <c r="D88" i="1"/>
  <c r="O87" i="1"/>
  <c r="N87" i="1"/>
  <c r="M87" i="1"/>
  <c r="L87" i="1"/>
  <c r="K87" i="1"/>
  <c r="J87" i="1"/>
  <c r="I87" i="1"/>
  <c r="H87" i="1"/>
  <c r="G87" i="1"/>
  <c r="F87" i="1"/>
  <c r="E87" i="1"/>
  <c r="D87" i="1"/>
  <c r="O86" i="1"/>
  <c r="N86" i="1"/>
  <c r="M86" i="1"/>
  <c r="L86" i="1"/>
  <c r="K86" i="1"/>
  <c r="J86" i="1"/>
  <c r="I86" i="1"/>
  <c r="H86" i="1"/>
  <c r="G86" i="1"/>
  <c r="F86" i="1"/>
  <c r="E86" i="1"/>
  <c r="D86" i="1"/>
  <c r="O85" i="1"/>
  <c r="N85" i="1"/>
  <c r="M85" i="1"/>
  <c r="L85" i="1"/>
  <c r="K85" i="1"/>
  <c r="J85" i="1"/>
  <c r="I85" i="1"/>
  <c r="H85" i="1"/>
  <c r="G85" i="1"/>
  <c r="F85" i="1"/>
  <c r="E85" i="1"/>
  <c r="D85" i="1"/>
  <c r="O84" i="1"/>
  <c r="N84" i="1"/>
  <c r="M84" i="1"/>
  <c r="L84" i="1"/>
  <c r="K84" i="1"/>
  <c r="J84" i="1"/>
  <c r="I84" i="1"/>
  <c r="H84" i="1"/>
  <c r="G84" i="1"/>
  <c r="F84" i="1"/>
  <c r="E84" i="1"/>
  <c r="D84" i="1"/>
  <c r="O83" i="1"/>
  <c r="N83" i="1"/>
  <c r="M83" i="1"/>
  <c r="L83" i="1"/>
  <c r="K83" i="1"/>
  <c r="J83" i="1"/>
  <c r="I83" i="1"/>
  <c r="H83" i="1"/>
  <c r="G83" i="1"/>
  <c r="F83" i="1"/>
  <c r="E83" i="1"/>
  <c r="D83" i="1"/>
  <c r="H10" i="5" l="1"/>
  <c r="D11" i="5" s="1"/>
  <c r="D19" i="2" l="1"/>
  <c r="D15" i="1" s="1"/>
  <c r="D5" i="1"/>
  <c r="D6" i="1"/>
  <c r="D78" i="1"/>
  <c r="E38" i="1"/>
  <c r="D38" i="1"/>
  <c r="D36" i="1"/>
  <c r="D34" i="1"/>
  <c r="D32" i="1"/>
  <c r="E42" i="2"/>
  <c r="E40" i="2"/>
  <c r="AZ82" i="1"/>
  <c r="G67" i="1"/>
  <c r="J18" i="1"/>
  <c r="D28" i="1"/>
  <c r="AZ28" i="1" s="1"/>
  <c r="F17" i="1"/>
  <c r="D20" i="1"/>
  <c r="D17" i="1"/>
  <c r="D80" i="1"/>
  <c r="AZ80" i="1" s="1"/>
  <c r="D69" i="1"/>
  <c r="B78" i="1"/>
  <c r="B76" i="1"/>
  <c r="B74" i="1"/>
  <c r="B72" i="1"/>
  <c r="D72" i="1"/>
  <c r="D76" i="1"/>
  <c r="D74" i="1"/>
  <c r="F54" i="1"/>
  <c r="O79" i="1"/>
  <c r="M79" i="1"/>
  <c r="L79" i="1"/>
  <c r="J79" i="1"/>
  <c r="I79" i="1"/>
  <c r="G79" i="1"/>
  <c r="M78" i="1"/>
  <c r="J78" i="1"/>
  <c r="G78" i="1"/>
  <c r="O77" i="1"/>
  <c r="M77" i="1"/>
  <c r="L77" i="1"/>
  <c r="J77" i="1"/>
  <c r="I77" i="1"/>
  <c r="G77" i="1"/>
  <c r="M76" i="1"/>
  <c r="J76" i="1"/>
  <c r="G76" i="1"/>
  <c r="O75" i="1"/>
  <c r="M75" i="1"/>
  <c r="L75" i="1"/>
  <c r="J75" i="1"/>
  <c r="I75" i="1"/>
  <c r="G75" i="1"/>
  <c r="M74" i="1"/>
  <c r="J74" i="1"/>
  <c r="G74" i="1"/>
  <c r="E24" i="1"/>
  <c r="D25" i="1"/>
  <c r="AZ14" i="2"/>
  <c r="BA93" i="2"/>
  <c r="BA94" i="2"/>
  <c r="BA95" i="2"/>
  <c r="BA96" i="2"/>
  <c r="BA97" i="2"/>
  <c r="BA98" i="2"/>
  <c r="BA99" i="2"/>
  <c r="BA100" i="2"/>
  <c r="BA101" i="2"/>
  <c r="BA102" i="2"/>
  <c r="BA92" i="2"/>
  <c r="BA78" i="2"/>
  <c r="BA66" i="2"/>
  <c r="BA58" i="2"/>
  <c r="BA46" i="2"/>
  <c r="AZ34" i="2"/>
  <c r="AZ12" i="2"/>
  <c r="AZ69" i="1"/>
  <c r="O21" i="1"/>
  <c r="M21" i="1"/>
  <c r="L21" i="1"/>
  <c r="J21" i="1"/>
  <c r="I21" i="1"/>
  <c r="G21" i="1"/>
  <c r="M20" i="1"/>
  <c r="J20" i="1"/>
  <c r="G20" i="1"/>
  <c r="O19" i="1"/>
  <c r="M19" i="1"/>
  <c r="L19" i="1"/>
  <c r="J19" i="1"/>
  <c r="I19" i="1"/>
  <c r="G19" i="1"/>
  <c r="M18" i="1"/>
  <c r="G18" i="1"/>
  <c r="AZ92" i="1"/>
  <c r="F67" i="1"/>
  <c r="F65" i="1"/>
  <c r="F63" i="1"/>
  <c r="F61" i="1"/>
  <c r="E36" i="1"/>
  <c r="E34" i="1"/>
  <c r="E32" i="1"/>
  <c r="AZ12" i="1"/>
  <c r="D67" i="1"/>
  <c r="D65" i="1"/>
  <c r="D63" i="1"/>
  <c r="D61" i="1"/>
  <c r="D44" i="1"/>
  <c r="D49" i="1"/>
  <c r="D47" i="1"/>
  <c r="D45" i="1"/>
  <c r="D22" i="1"/>
  <c r="AZ90" i="1"/>
  <c r="AZ91" i="1"/>
  <c r="AZ84" i="1"/>
  <c r="AZ85" i="1"/>
  <c r="AZ86" i="1"/>
  <c r="AZ87" i="1"/>
  <c r="AZ88" i="1"/>
  <c r="AZ89" i="1"/>
  <c r="AZ83" i="1"/>
  <c r="O73" i="1"/>
  <c r="M73" i="1"/>
  <c r="L73" i="1"/>
  <c r="J73" i="1"/>
  <c r="I73" i="1"/>
  <c r="G73" i="1"/>
  <c r="M72" i="1"/>
  <c r="J72" i="1"/>
  <c r="G72" i="1"/>
  <c r="D56" i="1"/>
  <c r="D58" i="1"/>
  <c r="AZ58" i="1" s="1"/>
  <c r="O68" i="1"/>
  <c r="M68" i="1"/>
  <c r="L68" i="1"/>
  <c r="J68" i="1"/>
  <c r="O66" i="1"/>
  <c r="M66" i="1"/>
  <c r="L66" i="1"/>
  <c r="J66" i="1"/>
  <c r="O64" i="1"/>
  <c r="M64" i="1"/>
  <c r="L64" i="1"/>
  <c r="J64" i="1"/>
  <c r="O62" i="1"/>
  <c r="M62" i="1"/>
  <c r="L62" i="1"/>
  <c r="J62" i="1"/>
  <c r="I68" i="1"/>
  <c r="G68" i="1"/>
  <c r="I66" i="1"/>
  <c r="G66" i="1"/>
  <c r="I64" i="1"/>
  <c r="G64" i="1"/>
  <c r="I62" i="1"/>
  <c r="G62" i="1"/>
  <c r="M67" i="1"/>
  <c r="J67" i="1"/>
  <c r="M65" i="1"/>
  <c r="J65" i="1"/>
  <c r="G65" i="1"/>
  <c r="M63" i="1"/>
  <c r="J63" i="1"/>
  <c r="G63" i="1"/>
  <c r="M61" i="1"/>
  <c r="J61" i="1"/>
  <c r="G61" i="1"/>
  <c r="D51" i="1"/>
  <c r="AZ51" i="1" s="1"/>
  <c r="O57" i="1"/>
  <c r="M57" i="1"/>
  <c r="L57" i="1"/>
  <c r="J57" i="1"/>
  <c r="I57" i="1"/>
  <c r="G57" i="1"/>
  <c r="O55" i="1"/>
  <c r="M55" i="1"/>
  <c r="L55" i="1"/>
  <c r="J55" i="1"/>
  <c r="I55" i="1"/>
  <c r="G55" i="1"/>
  <c r="M56" i="1"/>
  <c r="J56" i="1"/>
  <c r="M54" i="1"/>
  <c r="J54" i="1"/>
  <c r="G56" i="1"/>
  <c r="G54" i="1"/>
  <c r="F56" i="1"/>
  <c r="D54" i="1"/>
  <c r="D23" i="1"/>
  <c r="D40" i="1"/>
  <c r="AZ40" i="1" s="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9" i="1"/>
  <c r="M39" i="1"/>
  <c r="O37" i="1"/>
  <c r="M37" i="1"/>
  <c r="O35" i="1"/>
  <c r="M35" i="1"/>
  <c r="O33" i="1"/>
  <c r="M33" i="1"/>
  <c r="L39" i="1"/>
  <c r="J39" i="1"/>
  <c r="L37" i="1"/>
  <c r="J37" i="1"/>
  <c r="L35" i="1"/>
  <c r="J35" i="1"/>
  <c r="L33" i="1"/>
  <c r="J33" i="1"/>
  <c r="I39" i="1"/>
  <c r="G39" i="1"/>
  <c r="I37" i="1"/>
  <c r="G37" i="1"/>
  <c r="I35" i="1"/>
  <c r="G35" i="1"/>
  <c r="I33" i="1"/>
  <c r="G33" i="1"/>
  <c r="M38" i="1"/>
  <c r="J38" i="1"/>
  <c r="G38" i="1"/>
  <c r="M36" i="1"/>
  <c r="J36" i="1"/>
  <c r="G36" i="1"/>
  <c r="M34" i="1"/>
  <c r="J34" i="1"/>
  <c r="G34" i="1"/>
  <c r="M32" i="1"/>
  <c r="J32" i="1"/>
  <c r="G32" i="1"/>
  <c r="E38" i="2"/>
  <c r="D26" i="1"/>
  <c r="D27" i="1"/>
  <c r="D24" i="1"/>
  <c r="D9" i="1"/>
  <c r="M16" i="1"/>
  <c r="G16" i="1"/>
  <c r="G15" i="1"/>
  <c r="D11" i="1"/>
  <c r="D10" i="1"/>
  <c r="AZ10" i="1" s="1"/>
  <c r="D7" i="1"/>
  <c r="D8" i="1"/>
  <c r="D4" i="1"/>
</calcChain>
</file>

<file path=xl/sharedStrings.xml><?xml version="1.0" encoding="utf-8"?>
<sst xmlns="http://schemas.openxmlformats.org/spreadsheetml/2006/main" count="1650" uniqueCount="422">
  <si>
    <t>GENERAL INSTRUCTIONS</t>
  </si>
  <si>
    <t>●</t>
  </si>
  <si>
    <t>The technology factsheet contains information about one specific option (e.g. capacity, potential, costs, energy and emission effects and supporting descriptions).</t>
  </si>
  <si>
    <t>The factsheet should be filled-in by technical experts in the technology field and used as a reference internally (e.g. input for OPERA model) and externally.</t>
  </si>
  <si>
    <t xml:space="preserve">The data in the technology factsheet is for technology options in the Netherlands and could be used for EU countries. </t>
  </si>
  <si>
    <t>A regular update of technology factsheet is required every 3-5 years.</t>
  </si>
  <si>
    <t>Read carefully the definitions and instructions for each parameter below and fill-in all data in the 'Data input' tab. The data will be automatically allocated in the factsheet (see 'Factsheet' tab).</t>
  </si>
  <si>
    <t>The 'Factsheet' tab is locked. If a change is necessary, please send a request to Silvana Gamboa or Koen Smekens.</t>
  </si>
  <si>
    <t>→</t>
  </si>
  <si>
    <r>
      <rPr>
        <b/>
        <i/>
        <sz val="12"/>
        <color theme="1"/>
        <rFont val="Calibri"/>
        <family val="2"/>
        <scheme val="minor"/>
      </rPr>
      <t>READ ME</t>
    </r>
    <r>
      <rPr>
        <i/>
        <sz val="12"/>
        <color theme="1"/>
        <rFont val="Calibri"/>
        <family val="2"/>
        <scheme val="minor"/>
      </rPr>
      <t>: Definitions of parameters and instructions. Units and conversions factors (incl. monetary conversions) are also found below.</t>
    </r>
  </si>
  <si>
    <r>
      <rPr>
        <b/>
        <i/>
        <sz val="12"/>
        <color theme="1"/>
        <rFont val="Calibri"/>
        <family val="2"/>
        <scheme val="minor"/>
      </rPr>
      <t>Data input:</t>
    </r>
    <r>
      <rPr>
        <i/>
        <sz val="12"/>
        <color theme="1"/>
        <rFont val="Calibri"/>
        <family val="2"/>
        <scheme val="minor"/>
      </rPr>
      <t xml:space="preserve"> Technology factsheet data to be filled-in by the expert.</t>
    </r>
  </si>
  <si>
    <r>
      <rPr>
        <b/>
        <i/>
        <sz val="12"/>
        <color theme="1"/>
        <rFont val="Calibri"/>
        <family val="2"/>
        <scheme val="minor"/>
      </rPr>
      <t xml:space="preserve">Technology Factsheet: </t>
    </r>
    <r>
      <rPr>
        <i/>
        <sz val="12"/>
        <color theme="1"/>
        <rFont val="Calibri"/>
        <family val="2"/>
        <scheme val="minor"/>
      </rPr>
      <t>Factsheet filled-in automatically from the data in the 'Data input' tab. This tab is protected.</t>
    </r>
  </si>
  <si>
    <r>
      <rPr>
        <b/>
        <i/>
        <sz val="12"/>
        <color theme="1"/>
        <rFont val="Calibri"/>
        <family val="2"/>
        <scheme val="minor"/>
      </rPr>
      <t>List:</t>
    </r>
    <r>
      <rPr>
        <i/>
        <sz val="12"/>
        <color theme="1"/>
        <rFont val="Calibri"/>
        <family val="2"/>
        <scheme val="minor"/>
      </rPr>
      <t xml:space="preserve"> Lists of sectors, units, energy carriers, etc. that are used in the 'Data input' tab (drop-down menu's)</t>
    </r>
  </si>
  <si>
    <r>
      <rPr>
        <b/>
        <i/>
        <sz val="12"/>
        <color theme="1"/>
        <rFont val="Calibri"/>
        <family val="2"/>
        <scheme val="minor"/>
      </rPr>
      <t>Calculations:</t>
    </r>
    <r>
      <rPr>
        <i/>
        <sz val="12"/>
        <color theme="1"/>
        <rFont val="Calibri"/>
        <family val="2"/>
        <scheme val="minor"/>
      </rPr>
      <t xml:space="preserve"> Here, calcuations, screen-shots and other references can be placed to back-up the data of the factsheet. Please note that the information placed here will not be included in the Technology Factsheet for disclosure.</t>
    </r>
  </si>
  <si>
    <r>
      <rPr>
        <b/>
        <i/>
        <sz val="12"/>
        <color theme="1"/>
        <rFont val="Calibri"/>
        <family val="2"/>
        <scheme val="minor"/>
      </rPr>
      <t xml:space="preserve">Visual representation: </t>
    </r>
    <r>
      <rPr>
        <i/>
        <sz val="12"/>
        <color theme="1"/>
        <rFont val="Calibri"/>
        <family val="2"/>
        <scheme val="minor"/>
      </rPr>
      <t xml:space="preserve">A relevant visual representation of the technology can be placed here. The image will be placed in the final technology factsheet to be disclosed. </t>
    </r>
  </si>
  <si>
    <t>PARAMETER</t>
  </si>
  <si>
    <t>DEFINITION</t>
  </si>
  <si>
    <t>HOW TO FILL-IN THE FACTSHEET?</t>
  </si>
  <si>
    <t>Sector</t>
  </si>
  <si>
    <t>To which sector the technology belongs to (according to OPERA classification).</t>
  </si>
  <si>
    <t xml:space="preserve">Select the sector from the drop-down menu. If the sector is not available in the menu, please specify in the field 'Other'. </t>
  </si>
  <si>
    <t>New sectors can be added to the drop-down menu within the tab 'List' upon request.</t>
  </si>
  <si>
    <t>ETS / Non-ETS</t>
  </si>
  <si>
    <t>Indicate if the technology falls within the Emissions Trading Scheme (ETS).</t>
  </si>
  <si>
    <t>Type of Technology</t>
  </si>
  <si>
    <t xml:space="preserve">Examples: renewable, saving, CCS, biomass, emission reduction, network (e.g. transformer), etc. </t>
  </si>
  <si>
    <t xml:space="preserve">Select the type of technology from the drop-down menu. New types of technologies can be added within the tab 'List' upon request. </t>
  </si>
  <si>
    <t>Description</t>
  </si>
  <si>
    <t xml:space="preserve">Description of the technology, including technology boundaries, components, applications, etc. </t>
  </si>
  <si>
    <t>The description is limited up to 700 characters.</t>
  </si>
  <si>
    <t xml:space="preserve">TRL </t>
  </si>
  <si>
    <t>Select the Technology Readiness Level (TRL) for 2020 based on the assessment below:</t>
  </si>
  <si>
    <t>Please specify data sources in the explanation box.</t>
  </si>
  <si>
    <t xml:space="preserve">NASA/DOD Technology Readiness Level </t>
  </si>
  <si>
    <t>TRL 9</t>
  </si>
  <si>
    <t>Actual system 'flight proven' through succesful mission operations</t>
  </si>
  <si>
    <t>TRL 8</t>
  </si>
  <si>
    <t>Actual system completed and 'flight qualified' through test and demonstration</t>
  </si>
  <si>
    <t>TRL 7</t>
  </si>
  <si>
    <t>System prototype demonstration in space environment</t>
  </si>
  <si>
    <t>TRL 6</t>
  </si>
  <si>
    <t>System/subsystem model or prototype demonstration in a relevant environment (ground or space)</t>
  </si>
  <si>
    <t>TRL 5</t>
  </si>
  <si>
    <t>Component and/or breadboard validation in relevant environment</t>
  </si>
  <si>
    <t>TRL 4</t>
  </si>
  <si>
    <t>Component and/or breadboard validation in laboratory environment</t>
  </si>
  <si>
    <t>TRL 3</t>
  </si>
  <si>
    <t>Analytical and experimental critical function and/or characteristic proof-of-concept</t>
  </si>
  <si>
    <t>TRL 2</t>
  </si>
  <si>
    <t>Technology concept and/or application formulated</t>
  </si>
  <si>
    <t>TRL 1</t>
  </si>
  <si>
    <t>Basic principles observed and reported</t>
  </si>
  <si>
    <t>TECHNICAL DIMENSIONS</t>
  </si>
  <si>
    <t>Factsheet Functional Unit</t>
  </si>
  <si>
    <t>Unit in which the capacity for production of the main output is expressed e.g. Mton or PJ</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</si>
  <si>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</si>
  <si>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</si>
  <si>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Capacity</t>
  </si>
  <si>
    <t xml:space="preserve">The typical technology capacity size or sizes if there is clear size dependent data. </t>
  </si>
  <si>
    <t xml:space="preserve">Technologies that differ largely in size (e.g. large and small scale) must be placed in different factsheets. </t>
  </si>
  <si>
    <t xml:space="preserve">Specify the Capacity value and its respective reference from up to 5 different data sources. Please aggregate all sources in the references and sources box at the bottom of 'Data input' tab. </t>
  </si>
  <si>
    <t xml:space="preserve">Data ranges (min,max) will be automatically allocated in the factsheet. </t>
  </si>
  <si>
    <t>Potential</t>
  </si>
  <si>
    <t>How much of the technology option can be installed in The Netherlands or EU?</t>
  </si>
  <si>
    <t xml:space="preserve">Specify the Potential value and its respective reference from up to 5 different data sources. Please aggregate all sources in the references and sources box at the bottom of 'Data input' tab. </t>
  </si>
  <si>
    <t>Select which region is covered for the potential from the drop-down menu.</t>
  </si>
  <si>
    <t>Market share (Deployment share)</t>
  </si>
  <si>
    <t xml:space="preserve">Current market share and maximum expected market share in the future (2030 and 2050). </t>
  </si>
  <si>
    <t>Market share can be optional for some technologies, in that case, please specify the Potential instead or vice-versa.</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</si>
  <si>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</si>
  <si>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</si>
  <si>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Capacity utilization factor</t>
  </si>
  <si>
    <t xml:space="preserve">The capacity utilization factor is the percentage of the total capacity that is actually being utilized e.g. capacity expansion to absorb additional renewable electricity or over-dimensioning.  </t>
  </si>
  <si>
    <t>If the capacity utlization factor is not filled-in, the value will be automatically assigned as one.</t>
  </si>
  <si>
    <t>Full-load running hours per year</t>
  </si>
  <si>
    <t>The typical number of hours that the technology in question operates per year.</t>
  </si>
  <si>
    <t>Unit of Activity</t>
  </si>
  <si>
    <t>Unit of annual production (output) per year</t>
  </si>
  <si>
    <t xml:space="preserve">Select the activity unit from the drop-down menu. </t>
  </si>
  <si>
    <t>Activity (Cap2Act) (Optional)</t>
  </si>
  <si>
    <t>Actual annual production (output) per year</t>
  </si>
  <si>
    <t>Specify the value for Activity.</t>
  </si>
  <si>
    <t>Activity = Capacity*Load Factor</t>
  </si>
  <si>
    <t>Only relevant for infrastructure technologies (e.g. the amount of energy per hour that can be delivered)</t>
  </si>
  <si>
    <t>Technical lifetime (years)</t>
  </si>
  <si>
    <t>The total amount of years during which the technology can technically perform/function before it must be replaced.</t>
  </si>
  <si>
    <t>Progress ratio</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</si>
  <si>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</si>
  <si>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Hourly profile</t>
  </si>
  <si>
    <t>Is there an hourly profile for the technology?</t>
  </si>
  <si>
    <t>Select YES/NO</t>
  </si>
  <si>
    <t xml:space="preserve">COSTS </t>
  </si>
  <si>
    <t>Year of Euro</t>
  </si>
  <si>
    <t>All costs data must be specified as €2015</t>
  </si>
  <si>
    <t>If amounts are expresed in other currencies or in euros of another year (e.g. €2016), the amount has to be converted. See Monetary conversions at the bottom of the tab.</t>
  </si>
  <si>
    <t>Investment costs</t>
  </si>
  <si>
    <t xml:space="preserve">Total investment costs (CAPEX) in (million) euro in 2020, 2030 and 2050 per functional unit (e.g. per MW, per PJ). </t>
  </si>
  <si>
    <t xml:space="preserve">Specify the Costs and their respective reference for 2020(current), 2030 and 2050 from up to 5 different data sources. Please aggregate all sources in the references and sources box at the bottom of 'Data input' tab. </t>
  </si>
  <si>
    <t xml:space="preserve">The investments costs are in the case of a new application of the technology. This includes purchase costs, construction costs, net equipment costs and installation costs. Excludes indirect costs, design and site-specific costs. </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</si>
  <si>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</si>
  <si>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</si>
  <si>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 xml:space="preserve">Other costs </t>
  </si>
  <si>
    <t>E.g. electricity connection costs,  demolition and removal costs of decommissioned installations.</t>
  </si>
  <si>
    <t>Please specify Other costs within the Costs explanation box.</t>
  </si>
  <si>
    <t>Data input same as above.</t>
  </si>
  <si>
    <t xml:space="preserve">Fixed operational costs (excluding fuel costs) </t>
  </si>
  <si>
    <t>Fixed operational costs are per year.</t>
  </si>
  <si>
    <t xml:space="preserve">Variable costs (excluding fuel costs) </t>
  </si>
  <si>
    <t>Variable costs are per year.</t>
  </si>
  <si>
    <t>ENERGY IN- AND OUTPUTS</t>
  </si>
  <si>
    <t>Energy carriers</t>
  </si>
  <si>
    <t>Input/output of energy carriers per unit of the main output. The technology may consume/produce more than one input/output.</t>
  </si>
  <si>
    <t xml:space="preserve">Select the energy carrier from the drop-down menu (please specify the main output first). Other energy carriers can be added within the tab 'List' upon request. </t>
  </si>
  <si>
    <t>For each technology, the amount of energy input/output to the process have to be filled in. The process may require more than one input e.g. available waste heat streams can be described as energy outputs or captured CO2 can also be seen as an output).</t>
  </si>
  <si>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</si>
  <si>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 xml:space="preserve">The value should correspond 'per unit of output' (e.g. output of natural gas with 60% efficiency). Explain the details (i.e. efficiency) in the explanation box. </t>
  </si>
  <si>
    <t>MATERIAL FLOWS (Optional)</t>
  </si>
  <si>
    <t xml:space="preserve">Material flows </t>
  </si>
  <si>
    <t xml:space="preserve">Optional except for technologies with activity level associated e.g. iron, steel, ammonia production, ethylene, ethene. </t>
  </si>
  <si>
    <t>Specify the material flows and units and add the values for 2020, 2030 and 2050 withtheir respective references from up to 5 difference data sources. Please aggregate all sources in the references and sources box at the bottom of 'Data input' tab.</t>
  </si>
  <si>
    <t xml:space="preserve">EMISSIONS </t>
  </si>
  <si>
    <t>Emissions</t>
  </si>
  <si>
    <t>Non-fuel/energy-related emissions or emissions reductions (e.g. CCS)</t>
  </si>
  <si>
    <t xml:space="preserve">Select the substance and unit from the drop-down menu. Other emissions can be added within the tab 'List' upon request. </t>
  </si>
  <si>
    <t>Specify the Emissions for 2020, 2030 and 2050 with their respective references from up to 5 difference data sources. Please aggregate all sources in the references and sources box at the bottom of 'Data input' tab.</t>
  </si>
  <si>
    <t>OTHER (Optional)</t>
  </si>
  <si>
    <t>Other</t>
  </si>
  <si>
    <t>Extra relevant parameters for specific technologies e.g. charge/discharge time for batteries, efficiency, etc.</t>
  </si>
  <si>
    <t xml:space="preserve">Specify the parameter and unit adding more details in the explanations box below the sub- section. Here, you can specify the relevance of this parameter for the specific technology and references.  </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</si>
  <si>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</si>
  <si>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REFERENCES AND SOURCES</t>
  </si>
  <si>
    <t>For data values: Add references for each value in their 'Reference' cell (i.e. author and year) and aggregate all references with complete description at the bottom of the 'Data input' tab (in order of importance). If more than 10 references, add other sources under 'Others' box.</t>
  </si>
  <si>
    <t>For complementary data and text: Add all data sources with complete description at the bottom of the 'Data input' tab (in order of importance or mostly used). You may link these references with text in the explanatory boxes. If more than 10 references, add other sources under 'Others' box.</t>
  </si>
  <si>
    <t>UNITS</t>
  </si>
  <si>
    <t>Bln vehicle - km</t>
  </si>
  <si>
    <t>Use this unit to represent transport technologies</t>
  </si>
  <si>
    <t>GWe</t>
  </si>
  <si>
    <t>Gigawatt electrical</t>
  </si>
  <si>
    <t>kton</t>
  </si>
  <si>
    <t>Kiloton</t>
  </si>
  <si>
    <t>Mton</t>
  </si>
  <si>
    <t>Megaton</t>
  </si>
  <si>
    <t>Mton ethene</t>
  </si>
  <si>
    <t>Megaton ethene</t>
  </si>
  <si>
    <t>Mton NH3</t>
  </si>
  <si>
    <t>Megaton Ammonia</t>
  </si>
  <si>
    <t>Mton steel</t>
  </si>
  <si>
    <t>Megaton steel</t>
  </si>
  <si>
    <t>Mvtg</t>
  </si>
  <si>
    <t>Million vehicles</t>
  </si>
  <si>
    <t>PJ</t>
  </si>
  <si>
    <t>PetaJoule</t>
  </si>
  <si>
    <t>CONVERSION FACTORS</t>
  </si>
  <si>
    <t>COMMON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</si>
  <si>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</si>
  <si>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</si>
  <si>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</si>
  <si>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</si>
  <si>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1 MWh = 3,6 GJ</t>
  </si>
  <si>
    <t>1 GWh = 3,6 TJ</t>
  </si>
  <si>
    <t xml:space="preserve">1 TWh = 3,6 PJ </t>
  </si>
  <si>
    <t>OTHER CONVERSIONS</t>
  </si>
  <si>
    <t xml:space="preserve">The International Energy Agency offers a converter for energy units, you can find the converter in the link below: </t>
  </si>
  <si>
    <t>https://www.iea.org/statistics/resources/unitconverter/</t>
  </si>
  <si>
    <t>MONETARY CONVERSIONS</t>
  </si>
  <si>
    <t>If amounts are expresed in other currencies or in euros of another year (e.g. €2016), the amount has to be converted.</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</si>
  <si>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</si>
  <si>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Harmonised Index of Consumer Prices (HICP) for the Netherlands:</t>
  </si>
  <si>
    <t>HICP (2015 =100)</t>
  </si>
  <si>
    <t xml:space="preserve">Source: https://goo.gl/rvWufC </t>
  </si>
  <si>
    <t>Statistics Netherlands (CBS), “Consumentenprijzen; Europees geharmoniseerde prijsindex 2015=100”</t>
  </si>
  <si>
    <t>TEMPLATE VERSION - CHANGE LOG</t>
  </si>
  <si>
    <t>Last change date</t>
  </si>
  <si>
    <t>Changes</t>
  </si>
  <si>
    <t>Final version of template</t>
  </si>
  <si>
    <t>Factsheet name in dark blue in the 'Technology Factsheet' tab</t>
  </si>
  <si>
    <t>Change to decimal separator (.) and thousand separator (,)</t>
  </si>
  <si>
    <r>
      <t xml:space="preserve">Fix error in 'Other' section from 'Technology Factsheet' tab: Data input in D77 should come from </t>
    </r>
    <r>
      <rPr>
        <i/>
        <sz val="12"/>
        <color theme="1"/>
        <rFont val="Calibri"/>
        <family val="2"/>
        <scheme val="minor"/>
      </rPr>
      <t xml:space="preserve">Input Data!D87 </t>
    </r>
  </si>
  <si>
    <t>Update all values in the 'Technology Factsheet' tab to 2 decimals</t>
  </si>
  <si>
    <t>Cell 'Author name' added to the 'Data Input' tab</t>
  </si>
  <si>
    <t>Sectors:</t>
  </si>
  <si>
    <t>Type of Technology:</t>
  </si>
  <si>
    <t>Functional Units Capacity:</t>
  </si>
  <si>
    <t>Functional Units Activity:</t>
  </si>
  <si>
    <t>Variable costs units:</t>
  </si>
  <si>
    <t xml:space="preserve">Energy carriers: </t>
  </si>
  <si>
    <t>Energy Carriers Units:</t>
  </si>
  <si>
    <t>Material flows:</t>
  </si>
  <si>
    <t>Emissions:</t>
  </si>
  <si>
    <t>Emissions Units:</t>
  </si>
  <si>
    <t>Please select main output here</t>
  </si>
  <si>
    <t>Please select</t>
  </si>
  <si>
    <t>Please select based on chosen Functional Unit</t>
  </si>
  <si>
    <t>ETS</t>
  </si>
  <si>
    <t>Agriculture: Horticulture</t>
  </si>
  <si>
    <t>Biomass</t>
  </si>
  <si>
    <t>Bln vehicle - km/year</t>
  </si>
  <si>
    <t>MWh</t>
  </si>
  <si>
    <t>Ambient heat</t>
  </si>
  <si>
    <t>CH4</t>
  </si>
  <si>
    <t>Non-ETS</t>
  </si>
  <si>
    <t>Agriculture: Other</t>
  </si>
  <si>
    <t>CCS</t>
  </si>
  <si>
    <t>MW</t>
  </si>
  <si>
    <t>PJ/year</t>
  </si>
  <si>
    <t>Biobenzine</t>
  </si>
  <si>
    <t>Add here -&gt;</t>
  </si>
  <si>
    <t>CO2</t>
  </si>
  <si>
    <t>Electricity generation</t>
  </si>
  <si>
    <t>Emission reduction</t>
  </si>
  <si>
    <t>kton/year</t>
  </si>
  <si>
    <t>kWh</t>
  </si>
  <si>
    <t>Biodiesel</t>
  </si>
  <si>
    <t>F-gassen</t>
  </si>
  <si>
    <t>Mton CO2-eq</t>
  </si>
  <si>
    <t>Gas supply</t>
  </si>
  <si>
    <t>Energy saving</t>
  </si>
  <si>
    <t>Mton/year</t>
  </si>
  <si>
    <t>Biofuels</t>
  </si>
  <si>
    <t>N2O</t>
  </si>
  <si>
    <t>Yes</t>
  </si>
  <si>
    <t>Households</t>
  </si>
  <si>
    <t>Renewable</t>
  </si>
  <si>
    <t>Mton ethene/year</t>
  </si>
  <si>
    <t>Biofuels FT</t>
  </si>
  <si>
    <t>Fijn stof PM10</t>
  </si>
  <si>
    <t>No</t>
  </si>
  <si>
    <t>Hydrogen</t>
  </si>
  <si>
    <t>CHP</t>
  </si>
  <si>
    <t>Mton NH3/year</t>
  </si>
  <si>
    <t>Biogas</t>
  </si>
  <si>
    <t>Fijn stof PM2,5</t>
  </si>
  <si>
    <t>Industry: Anorganic chemics</t>
  </si>
  <si>
    <t>Network</t>
  </si>
  <si>
    <t>Mton steel/year</t>
  </si>
  <si>
    <t>Bio-LPG</t>
  </si>
  <si>
    <t>SO2</t>
  </si>
  <si>
    <t>Please select the region</t>
  </si>
  <si>
    <t>Industry: Chemics</t>
  </si>
  <si>
    <t>Storage</t>
  </si>
  <si>
    <t>Biomass (coferment)</t>
  </si>
  <si>
    <t>NH3</t>
  </si>
  <si>
    <t>NL</t>
  </si>
  <si>
    <t>Industry: Construction</t>
  </si>
  <si>
    <t xml:space="preserve">Electrolysis </t>
  </si>
  <si>
    <t>Biomass (VFG &amp; FBI)</t>
  </si>
  <si>
    <t>NMVOS</t>
  </si>
  <si>
    <t>EU</t>
  </si>
  <si>
    <t>Industry: Fertiliser</t>
  </si>
  <si>
    <t xml:space="preserve">Methanation </t>
  </si>
  <si>
    <t>MWth</t>
  </si>
  <si>
    <t>Biomass (high quality)</t>
  </si>
  <si>
    <t>NOx</t>
  </si>
  <si>
    <t>Global</t>
  </si>
  <si>
    <t>Industry: Generic</t>
  </si>
  <si>
    <t>km</t>
  </si>
  <si>
    <t>Biomass (manure)</t>
  </si>
  <si>
    <t>Industry: Iron and steel</t>
  </si>
  <si>
    <t>Biomass (starch)</t>
  </si>
  <si>
    <t xml:space="preserve">mln. € / </t>
  </si>
  <si>
    <t>Industry: Non ETS</t>
  </si>
  <si>
    <t>Biomass (sugars)</t>
  </si>
  <si>
    <t xml:space="preserve">€ / </t>
  </si>
  <si>
    <t>Industry: Petrochemics</t>
  </si>
  <si>
    <t>Biomass (waste biogenic)</t>
  </si>
  <si>
    <t>Mobile machinery</t>
  </si>
  <si>
    <t>Biomass (wet streams)</t>
  </si>
  <si>
    <t>Refineries</t>
  </si>
  <si>
    <t>Biomass (wood import)</t>
  </si>
  <si>
    <t>Trade, services and utilities</t>
  </si>
  <si>
    <t>Biomass (wood domestic)</t>
  </si>
  <si>
    <t>Transport</t>
  </si>
  <si>
    <t>Biomass (wood)</t>
  </si>
  <si>
    <t>Bio-waste gases</t>
  </si>
  <si>
    <t>Infrastructure</t>
  </si>
  <si>
    <t>Blast furnace gas</t>
  </si>
  <si>
    <t>CCF gas</t>
  </si>
  <si>
    <t>Chemical residual gas</t>
  </si>
  <si>
    <t>Coal</t>
  </si>
  <si>
    <t>Coke</t>
  </si>
  <si>
    <t>Coke oven gas</t>
  </si>
  <si>
    <t>Coking coal</t>
  </si>
  <si>
    <t>Diesel</t>
  </si>
  <si>
    <t>Electricity</t>
  </si>
  <si>
    <t>Energy content manure</t>
  </si>
  <si>
    <t>Fermentation gas</t>
  </si>
  <si>
    <t>Gasoline</t>
  </si>
  <si>
    <t>Geothermal heat</t>
  </si>
  <si>
    <t>Heat</t>
  </si>
  <si>
    <t>Heavy fuel oil</t>
  </si>
  <si>
    <t>Import electricity</t>
  </si>
  <si>
    <t>Injection coal</t>
  </si>
  <si>
    <t>LPG</t>
  </si>
  <si>
    <t>Natural gas</t>
  </si>
  <si>
    <t>Natural gas feedstock</t>
  </si>
  <si>
    <t>Oil</t>
  </si>
  <si>
    <t>Oil excluding gases</t>
  </si>
  <si>
    <t>Oil raw materials</t>
  </si>
  <si>
    <t>Other bio-oil products</t>
  </si>
  <si>
    <t>Other oil products</t>
  </si>
  <si>
    <t>Residual gases</t>
  </si>
  <si>
    <t>Solar energy</t>
  </si>
  <si>
    <t>Synthetic fuels</t>
  </si>
  <si>
    <t>Uranium</t>
  </si>
  <si>
    <t>Waste (non-biogenic)</t>
  </si>
  <si>
    <t>Wind energy</t>
  </si>
  <si>
    <t>Benzine</t>
  </si>
  <si>
    <t>Bioethanol</t>
  </si>
  <si>
    <t>Coal excluding gases</t>
  </si>
  <si>
    <t>Electricity import</t>
  </si>
  <si>
    <t>Fuel oil</t>
  </si>
  <si>
    <t>High Pressure Steam</t>
  </si>
  <si>
    <t>Hydro</t>
  </si>
  <si>
    <t>Kerosene</t>
  </si>
  <si>
    <t>Oil feedstock</t>
  </si>
  <si>
    <t>Oil products</t>
  </si>
  <si>
    <t>Propane</t>
  </si>
  <si>
    <t>SNG</t>
  </si>
  <si>
    <t>Steam</t>
  </si>
  <si>
    <t>BioHFO</t>
  </si>
  <si>
    <t>Biokerosene</t>
  </si>
  <si>
    <t>Biomass (UFO import)</t>
  </si>
  <si>
    <t>FACTSHEET DATA INPUT</t>
  </si>
  <si>
    <t>Please fill-in here all technology option data including detailed references and sources at the bottom.</t>
  </si>
  <si>
    <t>TECHNOLOGY DESCRIPTION</t>
  </si>
  <si>
    <t>Name of technology option</t>
  </si>
  <si>
    <t>Electricity Network Low-Voltage</t>
  </si>
  <si>
    <t>Date of factsheet</t>
  </si>
  <si>
    <t>Author name</t>
  </si>
  <si>
    <t>Ricardo Hernandez</t>
  </si>
  <si>
    <t>Other (Specify here)</t>
  </si>
  <si>
    <t>A low-voltage network (LV) is part of the distribution system that carries electric energy to end-consumers. The LV networks start from the output side of the MV-LV transformers. The transformers directly feed the different loads, thus constituting the last step in distributing electricity. The voltages used are 220/127 V and 380/220 V, which is regularly equal to the voltage of electric appliances.
The topology of these networks depends on the operation voltage, amount of required phases (3 or 1) and the required reliability. The electrical cables can be overhead lines, underground or a mix of both.</t>
  </si>
  <si>
    <t>TRL level 2020</t>
  </si>
  <si>
    <t>Commercial technology</t>
  </si>
  <si>
    <t>Functional Unit</t>
  </si>
  <si>
    <t>Main Source</t>
  </si>
  <si>
    <t>Source 2</t>
  </si>
  <si>
    <t>Source 3</t>
  </si>
  <si>
    <t>Source 4</t>
  </si>
  <si>
    <t>Source 5</t>
  </si>
  <si>
    <t>Reference</t>
  </si>
  <si>
    <t>Context</t>
  </si>
  <si>
    <t>Unit</t>
  </si>
  <si>
    <t>2020 (Current)</t>
  </si>
  <si>
    <t>Market share</t>
  </si>
  <si>
    <t>Specify here the market</t>
  </si>
  <si>
    <t>%</t>
  </si>
  <si>
    <t>Specify here (if not specified, value will be 1)</t>
  </si>
  <si>
    <t>Specify here</t>
  </si>
  <si>
    <t>Explanation</t>
  </si>
  <si>
    <t>Non-OECD countries are expected to account for the majority of investments in transmission and distribution networks. Investments are required for grid expansion and to enable consumers to access electricity. In total, the length of the global transmission and distribution network is expected to increase from 25 Mkm in 2012 to 93 Mkm in 2035 [6]. Depending on the region, the cost for transmission infrastructure varies between 4%-15% of the total investments and between 27%-34% for the distribution infrastructure.</t>
  </si>
  <si>
    <t>COSTS</t>
  </si>
  <si>
    <t xml:space="preserve">Reference year: €2015 - If amounts are expresed in other currencies or in euros of another year (e.g. €2014), the amount has to be converted. See conversion method in 'READ ME' tab. Costs are per unit of output. </t>
  </si>
  <si>
    <t>Other costs per year</t>
  </si>
  <si>
    <t>Fixed operational costs per year (excl. fuel costs)</t>
  </si>
  <si>
    <t>Variable costs per year (exc. Fuel costs)</t>
  </si>
  <si>
    <t>Costs explanation</t>
  </si>
  <si>
    <t>Costs are based on cable design to operate at 750V. The cost only takes into account the cost of the cables. Cable laying and installation are not accounted for, since it is highly dependant on the network characteristics, i.e. rural or densely populated areas - LV cables designed to operate at 750V current carrying capability range from 30 to 800A. This current varies according to the conductor's condition, its cross-section, insulation material and the number of grouped conductors.</t>
  </si>
  <si>
    <t xml:space="preserve">Values expressed as a ratio per unit of main output. Inputs  as positive and outputs as negative. </t>
  </si>
  <si>
    <t>Energy carrier</t>
  </si>
  <si>
    <t>Energy carriers (per unit of main output)</t>
  </si>
  <si>
    <t>Energy in- and Outputs explanation</t>
  </si>
  <si>
    <t>Distribution systems account for the majority of the total transmission and distribution losses. Failure problems in distribution networks occur more often than transmission. The energy loss is similar in developed countries, i.e. around 5%, with similar infrastructure and population density [4]. For the Netherlands distribution losses are around 4% [4], of which part is due to cable losses and transformer losses. LV networks also account for part of these losses at around 1,9% [4].</t>
  </si>
  <si>
    <t>MATERIAL FLOWS (OPTIONAL)</t>
  </si>
  <si>
    <t>Material flows</t>
  </si>
  <si>
    <t>Material</t>
  </si>
  <si>
    <t>Material flows explanation</t>
  </si>
  <si>
    <t>Explain here</t>
  </si>
  <si>
    <t>EMISSIONS (Non-fuel/energy-related emissions or emissions reductions (e.g. CCS)</t>
  </si>
  <si>
    <t>Substance</t>
  </si>
  <si>
    <t>Emissions explanation</t>
  </si>
  <si>
    <t>Explain here (e.g. emission factors if calculated)</t>
  </si>
  <si>
    <t>OTHER</t>
  </si>
  <si>
    <t>Specify below the other relevant parameters for the specific technology</t>
  </si>
  <si>
    <t>Add here</t>
  </si>
  <si>
    <t>CE DELFT (2017). Net voor de Toekomst.</t>
  </si>
  <si>
    <t>M. Nijhuis, M. Gibescu, J.F.G. Cobben (2017). Valuation of measurement data for low voltage network expansion planning, Electric Power Systems Research.</t>
  </si>
  <si>
    <t>PBL's ENSYSI Model Database.</t>
  </si>
  <si>
    <t>G. Celli et al (2017). Containment of power losses in LV networks with high penetration of distributed generation.</t>
  </si>
  <si>
    <t>CEER (2017). CEER Report on Power Losses.</t>
  </si>
  <si>
    <t>IEA (2014). ETSAP. Electricity Transmission and Distribution.</t>
  </si>
  <si>
    <t>Others</t>
  </si>
  <si>
    <t>Add other sources here</t>
  </si>
  <si>
    <t>Parameter</t>
  </si>
  <si>
    <t>Old</t>
  </si>
  <si>
    <t>New</t>
  </si>
  <si>
    <t>Date</t>
  </si>
  <si>
    <t>Comment</t>
  </si>
  <si>
    <t>Brought number of significant digits in line with the other data</t>
  </si>
  <si>
    <t>ADD CALCULATIONS AND OTHER REFERENCES HERE (OPTIONAL)</t>
  </si>
  <si>
    <r>
      <t xml:space="preserve">Please note that the information placed here will </t>
    </r>
    <r>
      <rPr>
        <i/>
        <u/>
        <sz val="12"/>
        <color rgb="FFFF0000"/>
        <rFont val="Calibri"/>
        <family val="2"/>
        <scheme val="minor"/>
      </rPr>
      <t>not</t>
    </r>
    <r>
      <rPr>
        <i/>
        <sz val="12"/>
        <color rgb="FFFF0000"/>
        <rFont val="Calibri"/>
        <family val="2"/>
        <scheme val="minor"/>
      </rPr>
      <t xml:space="preserve"> be included in the Technology Factsheet for disclosure, therefore all relevant details and sources used must be specified in the 'Data input' tab.</t>
    </r>
  </si>
  <si>
    <t>IESA</t>
  </si>
  <si>
    <t>M nui</t>
  </si>
  <si>
    <t>CE</t>
  </si>
  <si>
    <t>2015 Conversion</t>
  </si>
  <si>
    <t>ADD VISUAL REPRESENTATION OF TECHNOLOGY HERE (OPTIONAL)</t>
  </si>
  <si>
    <t>If available, a visual representation of the technology can be placed here (including sources) to complement the technology description.</t>
  </si>
  <si>
    <t>Please note that the image will be placed in Technology Factsheet to be disclosed, other non-relevant images can be placed in the 'Calculations' tab.</t>
  </si>
  <si>
    <t>CHANGE LOG</t>
  </si>
  <si>
    <t>Version:</t>
  </si>
  <si>
    <t>1.1</t>
  </si>
  <si>
    <t>Date:</t>
  </si>
  <si>
    <t>Updates:</t>
  </si>
  <si>
    <t>Visual representation</t>
  </si>
  <si>
    <t>Decimals</t>
  </si>
  <si>
    <t>mln. Euro/Euro</t>
  </si>
  <si>
    <t>Variable costs MWh/PJ/kWh</t>
  </si>
  <si>
    <t>Name of technology option (bigger)</t>
  </si>
  <si>
    <t>ECN part of TNO logo</t>
  </si>
  <si>
    <t>TECHNOLOGY FACTSHEET</t>
  </si>
  <si>
    <t>ELECTRICITY NETWORK LOW-VOLTAGE</t>
  </si>
  <si>
    <t>Author</t>
  </si>
  <si>
    <t>Value and Range</t>
  </si>
  <si>
    <t>-</t>
  </si>
  <si>
    <t>Current</t>
  </si>
  <si>
    <t>−</t>
  </si>
  <si>
    <t>Capacity utlization factor</t>
  </si>
  <si>
    <t>Euro per Functional Unit</t>
  </si>
  <si>
    <t xml:space="preserve">Fixed operational costs per year (excl. fuel costs) </t>
  </si>
  <si>
    <t>Variable costs per year</t>
  </si>
  <si>
    <t>Main output: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</si>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</sst>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 \ \ #,##0.00_ ;_ \ \ \ \ \-#,##0.00_ ;_ \ \ \ \ &quot;-&quot;??_ ;_ @_ "/>
    <numFmt numFmtId="165" formatCode="_ \ #,##0.00_ ;_ \ \-#,##0.00_ ;_ \ &quot;-&quot;??_ ;_ @_ "/>
    <numFmt numFmtId="166" formatCode="_ * #,##0.000_ ;_ * \-#,##0.000_ ;_ * &quot;-&quot;??_ ;_ @_ "/>
  </numFmts>
  <fonts count="51">
    <font>
      <sz val="12"/>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sz val="12"/>
      <color theme="1" tint="0.499984740745262"/>
      <name val="Calibri"/>
      <family val="2"/>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i/>
      <sz val="12"/>
      <name val="Calibri"/>
      <family val="2"/>
      <scheme val="minor"/>
    </font>
    <font>
      <sz val="8"/>
      <color rgb="FF000000"/>
      <name val="Arial"/>
      <family val="2"/>
    </font>
    <font>
      <sz val="8"/>
      <color rgb="FF333333"/>
      <name val="Arial"/>
      <family val="2"/>
    </font>
    <font>
      <b/>
      <i/>
      <sz val="12"/>
      <color theme="1"/>
      <name val="Calibri"/>
      <family val="2"/>
      <scheme val="minor"/>
    </font>
    <font>
      <b/>
      <i/>
      <u/>
      <sz val="12"/>
      <color theme="1"/>
      <name val="Calibri"/>
      <family val="2"/>
      <scheme val="minor"/>
    </font>
    <font>
      <i/>
      <u/>
      <sz val="12"/>
      <color rgb="FFFF0000"/>
      <name val="Calibri"/>
      <family val="2"/>
      <scheme val="minor"/>
    </font>
    <font>
      <b/>
      <sz val="18"/>
      <color theme="0"/>
      <name val="Calibri"/>
      <family val="2"/>
    </font>
  </fonts>
  <fills count="13">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499984740745262"/>
        <bgColor indexed="64"/>
      </patternFill>
    </fill>
  </fills>
  <borders count="6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auto="1"/>
      </top>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indexed="64"/>
      </left>
      <right/>
      <top style="thin">
        <color auto="1"/>
      </top>
      <bottom style="medium">
        <color indexed="64"/>
      </bottom>
      <diagonal/>
    </border>
  </borders>
  <cellStyleXfs count="3">
    <xf numFmtId="0" fontId="0" fillId="0" borderId="0"/>
    <xf numFmtId="0" fontId="23" fillId="0" borderId="0" applyNumberFormat="0" applyFill="0" applyBorder="0" applyAlignment="0" applyProtection="0"/>
    <xf numFmtId="43" fontId="29" fillId="0" borderId="0" applyFont="0" applyFill="0" applyBorder="0" applyAlignment="0" applyProtection="0"/>
  </cellStyleXfs>
  <cellXfs count="509">
    <xf numFmtId="0" fontId="0" fillId="0" borderId="0" xfId="0"/>
    <xf numFmtId="0" fontId="0" fillId="7" borderId="0" xfId="0" applyFill="1"/>
    <xf numFmtId="0" fontId="8" fillId="7" borderId="0" xfId="0" applyFont="1" applyFill="1"/>
    <xf numFmtId="0" fontId="9" fillId="7" borderId="0" xfId="0" applyFont="1" applyFill="1"/>
    <xf numFmtId="0" fontId="10" fillId="7" borderId="0" xfId="0" applyFont="1" applyFill="1"/>
    <xf numFmtId="0" fontId="11" fillId="0" borderId="0" xfId="0" applyFont="1" applyAlignment="1">
      <alignment vertical="center" wrapText="1"/>
    </xf>
    <xf numFmtId="0" fontId="0" fillId="7" borderId="0" xfId="0" applyFill="1" applyAlignment="1">
      <alignment horizontal="right"/>
    </xf>
    <xf numFmtId="0" fontId="5" fillId="7" borderId="0" xfId="0" applyFont="1" applyFill="1" applyAlignment="1">
      <alignment vertical="center" wrapText="1"/>
    </xf>
    <xf numFmtId="0" fontId="6" fillId="7" borderId="0" xfId="0" applyFont="1" applyFill="1" applyAlignment="1">
      <alignment vertical="center" wrapText="1"/>
    </xf>
    <xf numFmtId="0" fontId="4" fillId="7" borderId="15" xfId="0" applyFont="1" applyFill="1" applyBorder="1" applyAlignment="1">
      <alignment vertical="center" wrapText="1"/>
    </xf>
    <xf numFmtId="0" fontId="4" fillId="7" borderId="29" xfId="0" applyFont="1" applyFill="1" applyBorder="1" applyAlignment="1">
      <alignment vertical="center" wrapText="1"/>
    </xf>
    <xf numFmtId="0" fontId="4" fillId="7" borderId="18" xfId="0" applyFont="1" applyFill="1" applyBorder="1" applyAlignment="1">
      <alignment vertical="center" wrapText="1"/>
    </xf>
    <xf numFmtId="0" fontId="15" fillId="7" borderId="13" xfId="0" applyFont="1" applyFill="1" applyBorder="1" applyAlignment="1">
      <alignment horizontal="right"/>
    </xf>
    <xf numFmtId="0" fontId="15" fillId="7" borderId="43" xfId="0" applyFont="1" applyFill="1" applyBorder="1" applyAlignment="1">
      <alignment horizontal="right"/>
    </xf>
    <xf numFmtId="0" fontId="15" fillId="7" borderId="16" xfId="0" applyFont="1" applyFill="1" applyBorder="1" applyAlignment="1">
      <alignment horizontal="right"/>
    </xf>
    <xf numFmtId="0" fontId="15" fillId="7" borderId="19" xfId="0" applyFont="1" applyFill="1" applyBorder="1" applyAlignment="1">
      <alignment horizontal="right"/>
    </xf>
    <xf numFmtId="0" fontId="12" fillId="7" borderId="0" xfId="0" applyFont="1" applyFill="1"/>
    <xf numFmtId="0" fontId="16" fillId="7" borderId="0" xfId="0" applyFont="1" applyFill="1"/>
    <xf numFmtId="0" fontId="5" fillId="7" borderId="18" xfId="0" applyFont="1" applyFill="1" applyBorder="1" applyAlignment="1">
      <alignment vertical="top" wrapText="1"/>
    </xf>
    <xf numFmtId="0" fontId="5" fillId="7" borderId="15" xfId="0" applyFont="1" applyFill="1" applyBorder="1" applyAlignment="1">
      <alignment vertical="top" wrapText="1"/>
    </xf>
    <xf numFmtId="0" fontId="5" fillId="7" borderId="29" xfId="0" applyFont="1" applyFill="1" applyBorder="1" applyAlignment="1">
      <alignment vertical="top" wrapText="1"/>
    </xf>
    <xf numFmtId="0" fontId="5" fillId="7" borderId="43" xfId="0" applyFont="1" applyFill="1" applyBorder="1" applyAlignment="1">
      <alignment horizontal="right" vertical="top" wrapText="1"/>
    </xf>
    <xf numFmtId="0" fontId="18" fillId="7" borderId="19" xfId="0" applyFont="1" applyFill="1" applyBorder="1" applyAlignment="1">
      <alignment vertical="top" wrapText="1"/>
    </xf>
    <xf numFmtId="0" fontId="15" fillId="7" borderId="43" xfId="0" applyFont="1" applyFill="1" applyBorder="1" applyAlignment="1">
      <alignment horizontal="right" vertical="top"/>
    </xf>
    <xf numFmtId="0" fontId="5" fillId="7" borderId="15" xfId="0" applyFont="1" applyFill="1" applyBorder="1" applyAlignment="1">
      <alignment vertical="center" wrapText="1"/>
    </xf>
    <xf numFmtId="0" fontId="5" fillId="7" borderId="29" xfId="0" applyFont="1" applyFill="1" applyBorder="1" applyAlignment="1">
      <alignment vertical="center" wrapText="1"/>
    </xf>
    <xf numFmtId="0" fontId="4" fillId="7" borderId="29" xfId="0" applyFont="1" applyFill="1" applyBorder="1" applyAlignment="1">
      <alignment vertical="top" wrapText="1"/>
    </xf>
    <xf numFmtId="0" fontId="15" fillId="7" borderId="0" xfId="0" applyFont="1" applyFill="1" applyAlignment="1">
      <alignment horizontal="right"/>
    </xf>
    <xf numFmtId="0" fontId="15" fillId="7" borderId="14" xfId="0" applyFont="1" applyFill="1" applyBorder="1" applyAlignment="1">
      <alignment horizontal="right"/>
    </xf>
    <xf numFmtId="0" fontId="0" fillId="7" borderId="29" xfId="0" applyFill="1" applyBorder="1"/>
    <xf numFmtId="0" fontId="0" fillId="7" borderId="17" xfId="0" applyFill="1" applyBorder="1"/>
    <xf numFmtId="0" fontId="0" fillId="7" borderId="18" xfId="0" applyFill="1" applyBorder="1"/>
    <xf numFmtId="0" fontId="12" fillId="7" borderId="21" xfId="0" applyFont="1" applyFill="1" applyBorder="1"/>
    <xf numFmtId="0" fontId="12" fillId="7" borderId="42" xfId="0" applyFont="1" applyFill="1" applyBorder="1"/>
    <xf numFmtId="0" fontId="12" fillId="7" borderId="22" xfId="0" applyFont="1" applyFill="1" applyBorder="1"/>
    <xf numFmtId="0" fontId="15" fillId="7" borderId="19" xfId="0" applyFont="1" applyFill="1" applyBorder="1" applyAlignment="1">
      <alignment horizontal="right" vertical="top"/>
    </xf>
    <xf numFmtId="0" fontId="21" fillId="7" borderId="0" xfId="0" applyFont="1" applyFill="1"/>
    <xf numFmtId="0" fontId="15" fillId="7" borderId="13" xfId="0" applyFont="1" applyFill="1" applyBorder="1" applyAlignment="1">
      <alignment horizontal="right" vertical="top"/>
    </xf>
    <xf numFmtId="0" fontId="4" fillId="7" borderId="15" xfId="0" applyFont="1" applyFill="1" applyBorder="1" applyAlignment="1">
      <alignment vertical="top" wrapText="1"/>
    </xf>
    <xf numFmtId="0" fontId="20" fillId="7" borderId="0" xfId="0" applyFont="1" applyFill="1"/>
    <xf numFmtId="0" fontId="4" fillId="7" borderId="0" xfId="0" applyFont="1" applyFill="1" applyAlignment="1">
      <alignment vertical="center" wrapText="1"/>
    </xf>
    <xf numFmtId="0" fontId="4" fillId="7" borderId="14" xfId="0" applyFont="1" applyFill="1" applyBorder="1" applyAlignment="1">
      <alignment vertical="center" wrapText="1"/>
    </xf>
    <xf numFmtId="0" fontId="5" fillId="7" borderId="14" xfId="0" applyFont="1" applyFill="1" applyBorder="1" applyAlignment="1">
      <alignment vertical="top" wrapText="1"/>
    </xf>
    <xf numFmtId="0" fontId="5" fillId="7" borderId="0" xfId="0" applyFont="1" applyFill="1" applyAlignment="1">
      <alignment vertical="top" wrapText="1"/>
    </xf>
    <xf numFmtId="0" fontId="17" fillId="7" borderId="0" xfId="0" applyFont="1" applyFill="1" applyAlignment="1">
      <alignment vertical="top" wrapText="1"/>
    </xf>
    <xf numFmtId="0" fontId="4" fillId="7" borderId="14" xfId="0" applyFont="1" applyFill="1" applyBorder="1" applyAlignment="1">
      <alignment vertical="top" wrapText="1"/>
    </xf>
    <xf numFmtId="0" fontId="0" fillId="7" borderId="43" xfId="0" applyFill="1" applyBorder="1"/>
    <xf numFmtId="0" fontId="0" fillId="7" borderId="16" xfId="0" applyFill="1" applyBorder="1"/>
    <xf numFmtId="0" fontId="15" fillId="7" borderId="16" xfId="0" applyFont="1" applyFill="1" applyBorder="1" applyAlignment="1">
      <alignment horizontal="right" vertical="top"/>
    </xf>
    <xf numFmtId="0" fontId="4" fillId="7" borderId="20" xfId="0" applyFont="1" applyFill="1" applyBorder="1" applyAlignment="1">
      <alignment vertical="center" wrapText="1"/>
    </xf>
    <xf numFmtId="0" fontId="5" fillId="7" borderId="20" xfId="0" applyFont="1" applyFill="1" applyBorder="1" applyAlignment="1">
      <alignment vertical="top" wrapText="1"/>
    </xf>
    <xf numFmtId="0" fontId="18" fillId="7" borderId="19" xfId="0" applyFont="1" applyFill="1" applyBorder="1" applyAlignment="1">
      <alignment vertical="center" wrapText="1"/>
    </xf>
    <xf numFmtId="0" fontId="19" fillId="7" borderId="18" xfId="0" applyFont="1" applyFill="1" applyBorder="1" applyAlignment="1">
      <alignment vertical="center" wrapText="1"/>
    </xf>
    <xf numFmtId="0" fontId="15" fillId="7" borderId="14" xfId="0" applyFont="1" applyFill="1" applyBorder="1" applyAlignment="1">
      <alignment horizontal="right" vertical="top"/>
    </xf>
    <xf numFmtId="0" fontId="4" fillId="7" borderId="18" xfId="0" applyFont="1" applyFill="1" applyBorder="1" applyAlignment="1">
      <alignment vertical="top" wrapText="1"/>
    </xf>
    <xf numFmtId="0" fontId="14" fillId="8" borderId="12" xfId="0" applyFont="1" applyFill="1" applyBorder="1"/>
    <xf numFmtId="0" fontId="6" fillId="7" borderId="17" xfId="0" applyFont="1" applyFill="1" applyBorder="1" applyAlignment="1">
      <alignment vertical="center" wrapText="1"/>
    </xf>
    <xf numFmtId="0" fontId="0" fillId="7" borderId="15" xfId="0" applyFill="1" applyBorder="1" applyAlignment="1">
      <alignment horizontal="left" vertical="center"/>
    </xf>
    <xf numFmtId="0" fontId="0" fillId="7" borderId="29" xfId="0" applyFill="1" applyBorder="1" applyAlignment="1">
      <alignment horizontal="left" vertical="center"/>
    </xf>
    <xf numFmtId="0" fontId="0" fillId="7" borderId="18" xfId="0" applyFill="1" applyBorder="1" applyAlignment="1">
      <alignment horizontal="left" vertical="center"/>
    </xf>
    <xf numFmtId="0" fontId="12" fillId="7" borderId="21" xfId="0" applyFont="1" applyFill="1" applyBorder="1" applyAlignment="1">
      <alignment vertical="top"/>
    </xf>
    <xf numFmtId="0" fontId="8" fillId="7" borderId="13" xfId="0" applyFont="1" applyFill="1" applyBorder="1"/>
    <xf numFmtId="0" fontId="0" fillId="7" borderId="15" xfId="0" applyFill="1" applyBorder="1" applyAlignment="1">
      <alignment vertical="center" wrapText="1"/>
    </xf>
    <xf numFmtId="0" fontId="8" fillId="7" borderId="43" xfId="0" applyFont="1" applyFill="1" applyBorder="1"/>
    <xf numFmtId="0" fontId="23" fillId="7" borderId="29" xfId="1" applyFill="1" applyBorder="1" applyAlignment="1">
      <alignment vertical="center"/>
    </xf>
    <xf numFmtId="0" fontId="0" fillId="7" borderId="29" xfId="0" applyFill="1" applyBorder="1" applyAlignment="1">
      <alignment vertical="center" wrapText="1"/>
    </xf>
    <xf numFmtId="0" fontId="0" fillId="7" borderId="29" xfId="0" applyFill="1" applyBorder="1" applyAlignment="1">
      <alignment horizontal="left" vertical="center" wrapText="1"/>
    </xf>
    <xf numFmtId="0" fontId="25" fillId="7" borderId="43" xfId="0" applyFont="1" applyFill="1" applyBorder="1" applyAlignment="1">
      <alignment vertical="center" wrapText="1"/>
    </xf>
    <xf numFmtId="0" fontId="25" fillId="7" borderId="42" xfId="0" applyFont="1" applyFill="1" applyBorder="1" applyAlignment="1">
      <alignment horizontal="left" vertical="center" wrapText="1"/>
    </xf>
    <xf numFmtId="0" fontId="27" fillId="7" borderId="42" xfId="0" applyFont="1" applyFill="1" applyBorder="1" applyAlignment="1">
      <alignment horizontal="left"/>
    </xf>
    <xf numFmtId="0" fontId="16" fillId="0" borderId="16" xfId="0" applyFont="1" applyBorder="1"/>
    <xf numFmtId="0" fontId="21" fillId="7" borderId="29" xfId="0" applyFont="1" applyFill="1" applyBorder="1" applyAlignment="1">
      <alignment vertical="center" wrapText="1"/>
    </xf>
    <xf numFmtId="0" fontId="3" fillId="0" borderId="0" xfId="0" applyFont="1"/>
    <xf numFmtId="0" fontId="33" fillId="7" borderId="0" xfId="0" applyFont="1" applyFill="1" applyAlignment="1" applyProtection="1">
      <alignment vertical="top" wrapText="1"/>
      <protection locked="0"/>
    </xf>
    <xf numFmtId="0" fontId="32" fillId="7" borderId="0" xfId="0" applyFont="1" applyFill="1" applyAlignment="1">
      <alignment vertical="center" wrapText="1"/>
    </xf>
    <xf numFmtId="0" fontId="31" fillId="7" borderId="0" xfId="0" applyFont="1" applyFill="1" applyAlignment="1">
      <alignment vertical="center" wrapText="1"/>
    </xf>
    <xf numFmtId="43" fontId="13" fillId="7" borderId="0" xfId="2" applyFont="1" applyFill="1" applyBorder="1" applyAlignment="1">
      <alignment vertical="center" wrapText="1"/>
    </xf>
    <xf numFmtId="0" fontId="13" fillId="7" borderId="0" xfId="0" applyFont="1" applyFill="1" applyAlignment="1">
      <alignment vertical="center" wrapText="1"/>
    </xf>
    <xf numFmtId="0" fontId="33" fillId="7" borderId="0" xfId="0" applyFont="1" applyFill="1" applyAlignment="1" applyProtection="1">
      <alignment vertical="center" wrapText="1"/>
      <protection locked="0"/>
    </xf>
    <xf numFmtId="0" fontId="21" fillId="0" borderId="0" xfId="0" applyFont="1"/>
    <xf numFmtId="0" fontId="34" fillId="0" borderId="12" xfId="0" applyFont="1" applyBorder="1" applyAlignment="1">
      <alignment horizontal="center" vertical="top" wrapText="1"/>
    </xf>
    <xf numFmtId="0" fontId="0" fillId="7" borderId="20" xfId="0" applyFill="1" applyBorder="1" applyAlignment="1">
      <alignment vertical="top"/>
    </xf>
    <xf numFmtId="0" fontId="4" fillId="7" borderId="23" xfId="0" applyFont="1" applyFill="1" applyBorder="1" applyAlignment="1">
      <alignment vertical="top" wrapText="1"/>
    </xf>
    <xf numFmtId="0" fontId="20" fillId="7" borderId="0" xfId="0" applyFont="1" applyFill="1" applyAlignment="1">
      <alignment vertical="top" wrapText="1"/>
    </xf>
    <xf numFmtId="0" fontId="0" fillId="7" borderId="19" xfId="0" applyFill="1" applyBorder="1" applyAlignment="1">
      <alignment vertical="top"/>
    </xf>
    <xf numFmtId="0" fontId="4" fillId="7" borderId="20" xfId="0" applyFont="1" applyFill="1" applyBorder="1" applyAlignment="1">
      <alignment vertical="top" wrapText="1"/>
    </xf>
    <xf numFmtId="0" fontId="0" fillId="7" borderId="18" xfId="0" applyFill="1" applyBorder="1" applyAlignment="1">
      <alignment vertical="top"/>
    </xf>
    <xf numFmtId="0" fontId="33" fillId="3" borderId="7" xfId="0" applyFont="1" applyFill="1" applyBorder="1" applyAlignment="1">
      <alignment vertical="center" wrapText="1"/>
    </xf>
    <xf numFmtId="0" fontId="33" fillId="3" borderId="10" xfId="0" applyFont="1" applyFill="1" applyBorder="1" applyAlignment="1">
      <alignment vertical="center" wrapText="1"/>
    </xf>
    <xf numFmtId="0" fontId="37" fillId="7" borderId="29" xfId="0" applyFont="1" applyFill="1" applyBorder="1" applyAlignment="1">
      <alignment vertical="center" wrapText="1"/>
    </xf>
    <xf numFmtId="43" fontId="36" fillId="10" borderId="12" xfId="2" applyFont="1" applyFill="1" applyBorder="1"/>
    <xf numFmtId="43" fontId="24" fillId="7" borderId="12" xfId="2" applyFont="1" applyFill="1" applyBorder="1"/>
    <xf numFmtId="43" fontId="24" fillId="10" borderId="12" xfId="2" applyFont="1" applyFill="1" applyBorder="1"/>
    <xf numFmtId="0" fontId="0" fillId="7" borderId="20" xfId="0" applyFill="1" applyBorder="1" applyAlignment="1">
      <alignment vertical="top" wrapText="1"/>
    </xf>
    <xf numFmtId="0" fontId="6" fillId="7" borderId="12" xfId="0" applyFont="1" applyFill="1" applyBorder="1" applyAlignment="1">
      <alignment vertical="top" wrapText="1"/>
    </xf>
    <xf numFmtId="0" fontId="4" fillId="7" borderId="0" xfId="0" applyFont="1" applyFill="1" applyAlignment="1">
      <alignment vertical="top"/>
    </xf>
    <xf numFmtId="0" fontId="0" fillId="7" borderId="0" xfId="0" applyFill="1" applyAlignment="1">
      <alignment vertical="top"/>
    </xf>
    <xf numFmtId="0" fontId="0" fillId="7" borderId="29" xfId="0" applyFill="1" applyBorder="1" applyAlignment="1">
      <alignment vertical="top" wrapText="1"/>
    </xf>
    <xf numFmtId="0" fontId="35" fillId="7" borderId="0" xfId="0" applyFont="1" applyFill="1"/>
    <xf numFmtId="0" fontId="7" fillId="7" borderId="0" xfId="0" applyFont="1" applyFill="1"/>
    <xf numFmtId="0" fontId="22" fillId="7" borderId="0" xfId="0" applyFont="1" applyFill="1"/>
    <xf numFmtId="43" fontId="24" fillId="0" borderId="12" xfId="2" applyFont="1" applyBorder="1"/>
    <xf numFmtId="0" fontId="36" fillId="0" borderId="12" xfId="0" applyFont="1" applyBorder="1" applyAlignment="1">
      <alignment horizontal="center"/>
    </xf>
    <xf numFmtId="0" fontId="36" fillId="0" borderId="20" xfId="0" applyFont="1" applyBorder="1" applyAlignment="1">
      <alignment horizontal="center"/>
    </xf>
    <xf numFmtId="0" fontId="39" fillId="7" borderId="0" xfId="0" applyFont="1" applyFill="1" applyAlignment="1">
      <alignment vertical="center"/>
    </xf>
    <xf numFmtId="0" fontId="40" fillId="0" borderId="0" xfId="0" applyFont="1"/>
    <xf numFmtId="0" fontId="40" fillId="0" borderId="0" xfId="0" applyFont="1" applyAlignment="1">
      <alignment horizontal="left" vertical="top" wrapText="1"/>
    </xf>
    <xf numFmtId="0" fontId="0" fillId="0" borderId="0" xfId="0" applyAlignment="1">
      <alignment horizontal="left" vertical="top" wrapText="1"/>
    </xf>
    <xf numFmtId="0" fontId="41" fillId="7" borderId="42" xfId="0" applyFont="1" applyFill="1" applyBorder="1"/>
    <xf numFmtId="0" fontId="42" fillId="7" borderId="0" xfId="0" applyFont="1" applyFill="1"/>
    <xf numFmtId="0" fontId="20" fillId="7" borderId="29" xfId="0" applyFont="1" applyFill="1" applyBorder="1"/>
    <xf numFmtId="0" fontId="4" fillId="7" borderId="0" xfId="0" applyFont="1" applyFill="1" applyAlignment="1">
      <alignment vertical="top" wrapText="1"/>
    </xf>
    <xf numFmtId="0" fontId="33" fillId="2" borderId="1" xfId="0" applyFont="1" applyFill="1" applyBorder="1" applyAlignment="1">
      <alignment vertical="center" wrapText="1"/>
    </xf>
    <xf numFmtId="0" fontId="4" fillId="7" borderId="17" xfId="0" applyFont="1" applyFill="1" applyBorder="1" applyAlignment="1">
      <alignment vertical="top" wrapText="1"/>
    </xf>
    <xf numFmtId="0" fontId="0" fillId="7" borderId="13" xfId="0" applyFill="1" applyBorder="1"/>
    <xf numFmtId="0" fontId="0" fillId="7" borderId="15" xfId="0" applyFill="1" applyBorder="1"/>
    <xf numFmtId="0" fontId="18" fillId="7" borderId="13" xfId="0" applyFont="1" applyFill="1" applyBorder="1" applyAlignment="1">
      <alignment vertical="center" wrapText="1"/>
    </xf>
    <xf numFmtId="0" fontId="37" fillId="7" borderId="29" xfId="0" applyFont="1" applyFill="1" applyBorder="1" applyAlignment="1">
      <alignment vertical="top" wrapText="1"/>
    </xf>
    <xf numFmtId="0" fontId="37" fillId="7" borderId="18" xfId="0" applyFont="1" applyFill="1" applyBorder="1" applyAlignment="1">
      <alignment vertical="center" wrapText="1"/>
    </xf>
    <xf numFmtId="0" fontId="15" fillId="7" borderId="0" xfId="0" applyFont="1" applyFill="1" applyAlignment="1">
      <alignment horizontal="right" vertical="top"/>
    </xf>
    <xf numFmtId="0" fontId="0" fillId="4" borderId="0" xfId="0" applyFill="1"/>
    <xf numFmtId="0" fontId="45" fillId="7" borderId="0" xfId="0" applyFont="1" applyFill="1" applyAlignment="1">
      <alignment horizontal="right"/>
    </xf>
    <xf numFmtId="0" fontId="25" fillId="7" borderId="43" xfId="0" applyFont="1" applyFill="1" applyBorder="1" applyAlignment="1">
      <alignment horizontal="right" vertical="center" wrapText="1"/>
    </xf>
    <xf numFmtId="0" fontId="48" fillId="7" borderId="0" xfId="0" applyFont="1" applyFill="1"/>
    <xf numFmtId="0" fontId="5" fillId="7" borderId="0" xfId="0" applyFont="1" applyFill="1" applyAlignment="1">
      <alignment horizontal="right"/>
    </xf>
    <xf numFmtId="0" fontId="7" fillId="0" borderId="0" xfId="0" applyFont="1"/>
    <xf numFmtId="0" fontId="44" fillId="0" borderId="0" xfId="0" applyFont="1"/>
    <xf numFmtId="0" fontId="12" fillId="0" borderId="0" xfId="0" applyFont="1"/>
    <xf numFmtId="0" fontId="0" fillId="0" borderId="0" xfId="0" applyAlignment="1">
      <alignment horizontal="left"/>
    </xf>
    <xf numFmtId="14" fontId="0" fillId="0" borderId="0" xfId="0" applyNumberFormat="1" applyAlignment="1">
      <alignment horizontal="left"/>
    </xf>
    <xf numFmtId="164" fontId="2" fillId="0" borderId="53" xfId="2" applyNumberFormat="1" applyFont="1" applyBorder="1" applyAlignment="1">
      <alignment horizontal="center" vertical="center"/>
    </xf>
    <xf numFmtId="164" fontId="2" fillId="0" borderId="21" xfId="2" applyNumberFormat="1" applyFont="1" applyBorder="1" applyAlignment="1">
      <alignment horizontal="center" vertical="center"/>
    </xf>
    <xf numFmtId="164" fontId="2" fillId="0" borderId="27" xfId="2" applyNumberFormat="1" applyFont="1" applyBorder="1" applyAlignment="1">
      <alignment horizontal="center" vertical="center"/>
    </xf>
    <xf numFmtId="164" fontId="2" fillId="0" borderId="28" xfId="2" applyNumberFormat="1" applyFont="1" applyBorder="1" applyAlignment="1">
      <alignment horizontal="center" vertical="center"/>
    </xf>
    <xf numFmtId="0" fontId="0" fillId="7" borderId="14" xfId="0" applyFill="1" applyBorder="1"/>
    <xf numFmtId="14" fontId="0" fillId="7" borderId="43" xfId="0" applyNumberFormat="1" applyFill="1" applyBorder="1" applyAlignment="1">
      <alignment horizontal="left"/>
    </xf>
    <xf numFmtId="14" fontId="0" fillId="7" borderId="13" xfId="0" applyNumberFormat="1" applyFill="1" applyBorder="1" applyAlignment="1">
      <alignment horizontal="left"/>
    </xf>
    <xf numFmtId="0" fontId="12" fillId="7" borderId="19" xfId="0" applyFont="1" applyFill="1" applyBorder="1"/>
    <xf numFmtId="0" fontId="0" fillId="7" borderId="23" xfId="0" applyFill="1" applyBorder="1"/>
    <xf numFmtId="0" fontId="12" fillId="7" borderId="23" xfId="0" applyFont="1" applyFill="1" applyBorder="1"/>
    <xf numFmtId="0" fontId="0" fillId="7" borderId="20" xfId="0" applyFill="1" applyBorder="1"/>
    <xf numFmtId="0" fontId="2" fillId="6" borderId="9" xfId="0" applyFont="1" applyFill="1" applyBorder="1" applyAlignment="1">
      <alignment horizontal="right" vertical="center"/>
    </xf>
    <xf numFmtId="0" fontId="2" fillId="6" borderId="0" xfId="0" applyFont="1" applyFill="1" applyAlignment="1">
      <alignment horizontal="right" vertical="center"/>
    </xf>
    <xf numFmtId="0" fontId="2" fillId="6" borderId="0" xfId="0" applyFont="1" applyFill="1" applyAlignment="1">
      <alignment horizontal="right"/>
    </xf>
    <xf numFmtId="164" fontId="2" fillId="0" borderId="39" xfId="2" applyNumberFormat="1" applyFont="1" applyBorder="1" applyAlignment="1">
      <alignment horizontal="center" vertical="center"/>
    </xf>
    <xf numFmtId="164" fontId="2" fillId="0" borderId="38" xfId="2" applyNumberFormat="1" applyFont="1" applyBorder="1" applyAlignment="1">
      <alignment horizontal="center" vertical="center"/>
    </xf>
    <xf numFmtId="164" fontId="2" fillId="0" borderId="37" xfId="2" applyNumberFormat="1" applyFont="1" applyBorder="1" applyAlignment="1">
      <alignment horizontal="center" vertical="center"/>
    </xf>
    <xf numFmtId="164" fontId="2" fillId="0" borderId="12" xfId="2" applyNumberFormat="1" applyFont="1" applyBorder="1" applyAlignment="1">
      <alignment horizontal="center" vertical="center"/>
    </xf>
    <xf numFmtId="164" fontId="2" fillId="0" borderId="20" xfId="2" applyNumberFormat="1" applyFont="1" applyBorder="1" applyAlignment="1">
      <alignment horizontal="center" vertical="center"/>
    </xf>
    <xf numFmtId="164" fontId="2" fillId="0" borderId="26" xfId="2" applyNumberFormat="1" applyFont="1" applyBorder="1" applyAlignment="1">
      <alignment horizontal="center" vertical="center"/>
    </xf>
    <xf numFmtId="164" fontId="2" fillId="0" borderId="46" xfId="2" applyNumberFormat="1" applyFont="1" applyBorder="1" applyAlignment="1">
      <alignment horizontal="center" vertical="center"/>
    </xf>
    <xf numFmtId="0" fontId="2" fillId="7" borderId="0" xfId="0" applyFont="1" applyFill="1"/>
    <xf numFmtId="0" fontId="2" fillId="0" borderId="0" xfId="0" applyFont="1"/>
    <xf numFmtId="14" fontId="0" fillId="7" borderId="19" xfId="0" applyNumberFormat="1" applyFill="1" applyBorder="1" applyAlignment="1">
      <alignment horizontal="left"/>
    </xf>
    <xf numFmtId="0" fontId="46" fillId="7" borderId="0" xfId="0" applyFont="1" applyFill="1" applyAlignment="1">
      <alignment horizontal="left" vertical="center"/>
    </xf>
    <xf numFmtId="0" fontId="18" fillId="7" borderId="13" xfId="0" applyFont="1" applyFill="1" applyBorder="1" applyAlignment="1">
      <alignment horizontal="left" vertical="top" wrapText="1"/>
    </xf>
    <xf numFmtId="0" fontId="18" fillId="7" borderId="43" xfId="0" applyFont="1" applyFill="1" applyBorder="1" applyAlignment="1">
      <alignment horizontal="left" vertical="top" wrapText="1"/>
    </xf>
    <xf numFmtId="0" fontId="6" fillId="7" borderId="21" xfId="0" applyFont="1" applyFill="1" applyBorder="1" applyAlignment="1">
      <alignment horizontal="left" vertical="top" wrapText="1"/>
    </xf>
    <xf numFmtId="0" fontId="6" fillId="7" borderId="43" xfId="0" applyFont="1" applyFill="1" applyBorder="1" applyAlignment="1">
      <alignment horizontal="left" vertical="top" wrapText="1"/>
    </xf>
    <xf numFmtId="0" fontId="18" fillId="7" borderId="21" xfId="0" applyFont="1" applyFill="1" applyBorder="1" applyAlignment="1">
      <alignment horizontal="left" vertical="top" wrapText="1"/>
    </xf>
    <xf numFmtId="0" fontId="6" fillId="7" borderId="22" xfId="0" applyFont="1" applyFill="1" applyBorder="1" applyAlignment="1">
      <alignment horizontal="left" vertical="top" wrapText="1"/>
    </xf>
    <xf numFmtId="0" fontId="31" fillId="9" borderId="12" xfId="0" applyFont="1" applyFill="1" applyBorder="1" applyAlignment="1">
      <alignment horizontal="center"/>
    </xf>
    <xf numFmtId="0" fontId="31" fillId="6" borderId="12" xfId="0" applyFont="1" applyFill="1" applyBorder="1" applyAlignment="1">
      <alignment horizontal="center"/>
    </xf>
    <xf numFmtId="0" fontId="31" fillId="6" borderId="12" xfId="0" applyFont="1" applyFill="1" applyBorder="1" applyAlignment="1">
      <alignment horizontal="center" vertical="center" wrapText="1"/>
    </xf>
    <xf numFmtId="0" fontId="24" fillId="0" borderId="47" xfId="0" applyFont="1" applyBorder="1" applyAlignment="1">
      <alignment horizontal="left" vertical="top" wrapText="1"/>
    </xf>
    <xf numFmtId="0" fontId="31" fillId="6" borderId="33" xfId="0" applyFont="1" applyFill="1" applyBorder="1" applyAlignment="1">
      <alignment horizontal="center" vertical="center" wrapText="1"/>
    </xf>
    <xf numFmtId="0" fontId="24" fillId="0" borderId="30" xfId="0" applyFont="1" applyBorder="1" applyAlignment="1">
      <alignment horizontal="left" vertical="top" wrapText="1"/>
    </xf>
    <xf numFmtId="0" fontId="24" fillId="0" borderId="60" xfId="0" applyFont="1" applyBorder="1" applyAlignment="1">
      <alignment horizontal="left" vertical="top" wrapText="1"/>
    </xf>
    <xf numFmtId="0" fontId="24" fillId="0" borderId="31" xfId="0" applyFont="1" applyBorder="1" applyAlignment="1">
      <alignment horizontal="left" vertical="top" wrapText="1"/>
    </xf>
    <xf numFmtId="166" fontId="24" fillId="10" borderId="12" xfId="2" applyNumberFormat="1" applyFont="1" applyFill="1" applyBorder="1"/>
    <xf numFmtId="166" fontId="24" fillId="0" borderId="12" xfId="2" applyNumberFormat="1" applyFont="1" applyBorder="1"/>
    <xf numFmtId="0" fontId="12" fillId="0" borderId="57" xfId="0" applyFont="1" applyBorder="1"/>
    <xf numFmtId="14" fontId="0" fillId="0" borderId="0" xfId="0" applyNumberFormat="1"/>
    <xf numFmtId="0" fontId="18" fillId="7" borderId="13" xfId="0" applyFont="1" applyFill="1" applyBorder="1" applyAlignment="1">
      <alignment horizontal="left" vertical="top" wrapText="1"/>
    </xf>
    <xf numFmtId="0" fontId="18" fillId="7" borderId="43" xfId="0" applyFont="1" applyFill="1" applyBorder="1" applyAlignment="1">
      <alignment horizontal="left" vertical="top" wrapText="1"/>
    </xf>
    <xf numFmtId="0" fontId="4" fillId="7" borderId="29" xfId="0" applyFont="1" applyFill="1" applyBorder="1" applyAlignment="1">
      <alignment horizontal="left" vertical="top" wrapText="1"/>
    </xf>
    <xf numFmtId="0" fontId="4" fillId="7" borderId="18" xfId="0" applyFont="1" applyFill="1" applyBorder="1" applyAlignment="1">
      <alignment horizontal="left" vertical="top" wrapText="1"/>
    </xf>
    <xf numFmtId="0" fontId="0" fillId="7" borderId="23" xfId="0" applyFill="1" applyBorder="1" applyAlignment="1">
      <alignment horizontal="left" wrapText="1"/>
    </xf>
    <xf numFmtId="0" fontId="0" fillId="7" borderId="20" xfId="0" applyFill="1" applyBorder="1" applyAlignment="1">
      <alignment horizontal="left" wrapText="1"/>
    </xf>
    <xf numFmtId="0" fontId="6" fillId="7" borderId="13" xfId="0" applyFont="1" applyFill="1" applyBorder="1" applyAlignment="1">
      <alignment horizontal="left" vertical="top" wrapText="1"/>
    </xf>
    <xf numFmtId="0" fontId="6" fillId="7" borderId="43" xfId="0" applyFont="1" applyFill="1" applyBorder="1" applyAlignment="1">
      <alignment horizontal="left" vertical="top" wrapText="1"/>
    </xf>
    <xf numFmtId="0" fontId="6" fillId="7" borderId="21" xfId="0" applyFont="1" applyFill="1" applyBorder="1" applyAlignment="1">
      <alignment horizontal="left" vertical="top" wrapText="1"/>
    </xf>
    <xf numFmtId="0" fontId="6" fillId="7" borderId="42" xfId="0" applyFont="1" applyFill="1" applyBorder="1" applyAlignment="1">
      <alignment horizontal="left" vertical="top" wrapText="1"/>
    </xf>
    <xf numFmtId="0" fontId="6" fillId="7" borderId="22" xfId="0" applyFont="1" applyFill="1" applyBorder="1" applyAlignment="1">
      <alignment horizontal="left" vertical="top" wrapText="1"/>
    </xf>
    <xf numFmtId="0" fontId="28" fillId="6" borderId="13" xfId="0" applyFont="1" applyFill="1" applyBorder="1" applyAlignment="1">
      <alignment horizontal="left" vertical="center" wrapText="1"/>
    </xf>
    <xf numFmtId="0" fontId="28" fillId="6" borderId="14" xfId="0" applyFont="1" applyFill="1" applyBorder="1" applyAlignment="1">
      <alignment horizontal="left" vertical="center" wrapText="1"/>
    </xf>
    <xf numFmtId="0" fontId="28" fillId="6" borderId="15" xfId="0" applyFont="1" applyFill="1" applyBorder="1" applyAlignment="1">
      <alignment horizontal="left" vertical="center" wrapText="1"/>
    </xf>
    <xf numFmtId="0" fontId="28" fillId="6" borderId="19" xfId="0" applyFont="1" applyFill="1" applyBorder="1" applyAlignment="1">
      <alignment horizontal="left" vertical="center" wrapText="1"/>
    </xf>
    <xf numFmtId="0" fontId="28" fillId="6" borderId="23" xfId="0" applyFont="1" applyFill="1" applyBorder="1" applyAlignment="1">
      <alignment horizontal="left" vertical="center" wrapText="1"/>
    </xf>
    <xf numFmtId="0" fontId="5" fillId="7" borderId="29" xfId="0" applyFont="1" applyFill="1" applyBorder="1" applyAlignment="1">
      <alignment horizontal="left" vertical="top" wrapText="1"/>
    </xf>
    <xf numFmtId="0" fontId="12" fillId="7" borderId="21" xfId="0" applyFont="1" applyFill="1" applyBorder="1" applyAlignment="1">
      <alignment horizontal="left" vertical="top"/>
    </xf>
    <xf numFmtId="0" fontId="12" fillId="7" borderId="42" xfId="0" applyFont="1" applyFill="1" applyBorder="1" applyAlignment="1">
      <alignment horizontal="left" vertical="top"/>
    </xf>
    <xf numFmtId="0" fontId="12" fillId="7" borderId="22" xfId="0" applyFont="1" applyFill="1" applyBorder="1" applyAlignment="1">
      <alignment horizontal="left" vertical="top"/>
    </xf>
    <xf numFmtId="0" fontId="28" fillId="6" borderId="17"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14" fillId="8" borderId="19" xfId="0" applyFont="1" applyFill="1" applyBorder="1" applyAlignment="1">
      <alignment horizontal="left"/>
    </xf>
    <xf numFmtId="0" fontId="14" fillId="8" borderId="23" xfId="0" applyFont="1" applyFill="1" applyBorder="1" applyAlignment="1">
      <alignment horizontal="left"/>
    </xf>
    <xf numFmtId="0" fontId="14" fillId="8" borderId="20" xfId="0" applyFont="1" applyFill="1" applyBorder="1" applyAlignment="1">
      <alignment horizontal="left"/>
    </xf>
    <xf numFmtId="0" fontId="28" fillId="6" borderId="20" xfId="0" applyFont="1" applyFill="1" applyBorder="1" applyAlignment="1">
      <alignment horizontal="left" vertical="center" wrapText="1"/>
    </xf>
    <xf numFmtId="0" fontId="18" fillId="7" borderId="21" xfId="0" applyFont="1" applyFill="1" applyBorder="1" applyAlignment="1">
      <alignment horizontal="left" vertical="top" wrapText="1"/>
    </xf>
    <xf numFmtId="0" fontId="18" fillId="7" borderId="42" xfId="0" applyFont="1" applyFill="1" applyBorder="1" applyAlignment="1">
      <alignment horizontal="left" vertical="top" wrapText="1"/>
    </xf>
    <xf numFmtId="0" fontId="46" fillId="7" borderId="0" xfId="0" applyFont="1" applyFill="1" applyAlignment="1">
      <alignment horizontal="left" vertical="center"/>
    </xf>
    <xf numFmtId="0" fontId="25" fillId="7" borderId="43" xfId="0" applyFont="1" applyFill="1" applyBorder="1" applyAlignment="1">
      <alignment horizontal="left" vertical="center" wrapText="1"/>
    </xf>
    <xf numFmtId="0" fontId="25" fillId="7" borderId="29" xfId="0" applyFont="1" applyFill="1" applyBorder="1" applyAlignment="1">
      <alignment horizontal="left" vertical="center" wrapText="1"/>
    </xf>
    <xf numFmtId="0" fontId="24" fillId="0" borderId="12" xfId="0" applyFont="1" applyBorder="1" applyAlignment="1">
      <alignment horizontal="left" vertical="top" wrapText="1"/>
    </xf>
    <xf numFmtId="0" fontId="34" fillId="0" borderId="12" xfId="0" applyFont="1" applyBorder="1" applyAlignment="1">
      <alignment horizontal="center" vertical="top"/>
    </xf>
    <xf numFmtId="0" fontId="33" fillId="6" borderId="13" xfId="0" applyFont="1" applyFill="1" applyBorder="1" applyAlignment="1">
      <alignment horizontal="left" vertical="top" wrapText="1"/>
    </xf>
    <xf numFmtId="0" fontId="33" fillId="6" borderId="15" xfId="0" applyFont="1" applyFill="1" applyBorder="1" applyAlignment="1">
      <alignment horizontal="left" vertical="top" wrapText="1"/>
    </xf>
    <xf numFmtId="0" fontId="33" fillId="6" borderId="16" xfId="0" applyFont="1" applyFill="1" applyBorder="1" applyAlignment="1">
      <alignment horizontal="left" vertical="top" wrapText="1"/>
    </xf>
    <xf numFmtId="0" fontId="33" fillId="6" borderId="18" xfId="0" applyFont="1" applyFill="1" applyBorder="1" applyAlignment="1">
      <alignment horizontal="left" vertical="top" wrapText="1"/>
    </xf>
    <xf numFmtId="0" fontId="33" fillId="7" borderId="12" xfId="0" applyFont="1" applyFill="1" applyBorder="1" applyAlignment="1">
      <alignment horizontal="left" vertical="top" wrapText="1"/>
    </xf>
    <xf numFmtId="0" fontId="32" fillId="5" borderId="19" xfId="0" applyFont="1" applyFill="1" applyBorder="1" applyAlignment="1">
      <alignment horizontal="left" vertical="center" wrapText="1"/>
    </xf>
    <xf numFmtId="0" fontId="32" fillId="5" borderId="23" xfId="0" applyFont="1" applyFill="1" applyBorder="1" applyAlignment="1">
      <alignment horizontal="left" vertical="center" wrapText="1"/>
    </xf>
    <xf numFmtId="0" fontId="32" fillId="5" borderId="20" xfId="0" applyFont="1" applyFill="1" applyBorder="1" applyAlignment="1">
      <alignment horizontal="left" vertical="center" wrapText="1"/>
    </xf>
    <xf numFmtId="0" fontId="43" fillId="3" borderId="13" xfId="0" applyFont="1" applyFill="1" applyBorder="1" applyAlignment="1">
      <alignment horizontal="left" vertical="center" wrapText="1"/>
    </xf>
    <xf numFmtId="0" fontId="43" fillId="3" borderId="15" xfId="0" applyFont="1" applyFill="1" applyBorder="1" applyAlignment="1">
      <alignment horizontal="left" vertical="center" wrapText="1"/>
    </xf>
    <xf numFmtId="0" fontId="43" fillId="3" borderId="16" xfId="0" applyFont="1" applyFill="1" applyBorder="1" applyAlignment="1">
      <alignment horizontal="left" vertical="center" wrapText="1"/>
    </xf>
    <xf numFmtId="0" fontId="43" fillId="3" borderId="18" xfId="0" applyFont="1" applyFill="1" applyBorder="1" applyAlignment="1">
      <alignment horizontal="left" vertical="center" wrapText="1"/>
    </xf>
    <xf numFmtId="0" fontId="32" fillId="6" borderId="13" xfId="0" applyFont="1" applyFill="1" applyBorder="1" applyAlignment="1">
      <alignment horizontal="center" wrapText="1"/>
    </xf>
    <xf numFmtId="0" fontId="32" fillId="6" borderId="14" xfId="0" applyFont="1" applyFill="1" applyBorder="1" applyAlignment="1">
      <alignment horizontal="center" wrapText="1"/>
    </xf>
    <xf numFmtId="0" fontId="32" fillId="6" borderId="15" xfId="0" applyFont="1" applyFill="1" applyBorder="1" applyAlignment="1">
      <alignment horizontal="center" wrapText="1"/>
    </xf>
    <xf numFmtId="0" fontId="32" fillId="6" borderId="16" xfId="0" applyFont="1" applyFill="1" applyBorder="1" applyAlignment="1">
      <alignment horizontal="center" wrapText="1"/>
    </xf>
    <xf numFmtId="0" fontId="32" fillId="6" borderId="17" xfId="0" applyFont="1" applyFill="1" applyBorder="1" applyAlignment="1">
      <alignment horizontal="center" wrapText="1"/>
    </xf>
    <xf numFmtId="0" fontId="32" fillId="6" borderId="18" xfId="0" applyFont="1" applyFill="1" applyBorder="1" applyAlignment="1">
      <alignment horizontal="center" wrapText="1"/>
    </xf>
    <xf numFmtId="0" fontId="31" fillId="6" borderId="12" xfId="0" applyFont="1" applyFill="1" applyBorder="1" applyAlignment="1">
      <alignment horizontal="center"/>
    </xf>
    <xf numFmtId="0" fontId="31" fillId="9" borderId="12" xfId="0" applyFont="1" applyFill="1" applyBorder="1" applyAlignment="1">
      <alignment horizontal="center"/>
    </xf>
    <xf numFmtId="0" fontId="31" fillId="6" borderId="12" xfId="0" applyFont="1" applyFill="1" applyBorder="1" applyAlignment="1">
      <alignment horizontal="center" wrapText="1"/>
    </xf>
    <xf numFmtId="0" fontId="32" fillId="5" borderId="12" xfId="0" applyFont="1" applyFill="1" applyBorder="1" applyAlignment="1">
      <alignment horizontal="left" vertical="center" wrapText="1"/>
    </xf>
    <xf numFmtId="0" fontId="32" fillId="5" borderId="13" xfId="0" applyFont="1" applyFill="1" applyBorder="1" applyAlignment="1">
      <alignment horizontal="left" vertical="top" wrapText="1"/>
    </xf>
    <xf numFmtId="0" fontId="32" fillId="5" borderId="14" xfId="0" applyFont="1" applyFill="1" applyBorder="1" applyAlignment="1">
      <alignment horizontal="left" vertical="top" wrapText="1"/>
    </xf>
    <xf numFmtId="0" fontId="31" fillId="6" borderId="13" xfId="0" applyFont="1" applyFill="1" applyBorder="1" applyAlignment="1">
      <alignment horizontal="center" wrapText="1"/>
    </xf>
    <xf numFmtId="0" fontId="31" fillId="6" borderId="15" xfId="0" applyFont="1" applyFill="1" applyBorder="1" applyAlignment="1">
      <alignment horizontal="center" wrapText="1"/>
    </xf>
    <xf numFmtId="0" fontId="31" fillId="6" borderId="16" xfId="0" applyFont="1" applyFill="1" applyBorder="1" applyAlignment="1">
      <alignment horizontal="center" wrapText="1"/>
    </xf>
    <xf numFmtId="0" fontId="31" fillId="6" borderId="18" xfId="0" applyFont="1" applyFill="1" applyBorder="1" applyAlignment="1">
      <alignment horizontal="center" wrapText="1"/>
    </xf>
    <xf numFmtId="0" fontId="31" fillId="6" borderId="21" xfId="0" applyFont="1" applyFill="1" applyBorder="1" applyAlignment="1">
      <alignment horizontal="center" wrapText="1"/>
    </xf>
    <xf numFmtId="0" fontId="31" fillId="6" borderId="22" xfId="0" applyFont="1" applyFill="1" applyBorder="1" applyAlignment="1">
      <alignment horizontal="center" wrapText="1"/>
    </xf>
    <xf numFmtId="0" fontId="33" fillId="7" borderId="12" xfId="0" applyFont="1" applyFill="1" applyBorder="1" applyAlignment="1">
      <alignment horizontal="center" vertical="top" wrapText="1"/>
    </xf>
    <xf numFmtId="0" fontId="4" fillId="7" borderId="13" xfId="0" applyFont="1" applyFill="1" applyBorder="1" applyAlignment="1">
      <alignment horizontal="right" vertical="top" wrapText="1"/>
    </xf>
    <xf numFmtId="0" fontId="4" fillId="7" borderId="16" xfId="0" applyFont="1" applyFill="1" applyBorder="1" applyAlignment="1">
      <alignment horizontal="right" vertical="top" wrapText="1"/>
    </xf>
    <xf numFmtId="0" fontId="4" fillId="7" borderId="14"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7" borderId="17" xfId="0" applyFont="1" applyFill="1" applyBorder="1" applyAlignment="1">
      <alignment horizontal="left" vertical="top" wrapText="1"/>
    </xf>
    <xf numFmtId="0" fontId="38" fillId="6" borderId="12" xfId="0" applyFont="1" applyFill="1" applyBorder="1" applyAlignment="1">
      <alignment horizontal="left" vertical="center" wrapText="1"/>
    </xf>
    <xf numFmtId="0" fontId="38" fillId="6" borderId="21" xfId="0" applyFont="1" applyFill="1" applyBorder="1" applyAlignment="1">
      <alignment horizontal="left" vertical="center" wrapText="1"/>
    </xf>
    <xf numFmtId="0" fontId="33" fillId="3" borderId="12" xfId="0" applyFont="1" applyFill="1" applyBorder="1" applyAlignment="1">
      <alignment horizontal="left" vertical="center" wrapText="1"/>
    </xf>
    <xf numFmtId="43" fontId="33" fillId="2" borderId="19" xfId="2" applyFont="1" applyFill="1" applyBorder="1" applyAlignment="1" applyProtection="1">
      <alignment horizontal="left" vertical="center" wrapText="1"/>
      <protection locked="0"/>
    </xf>
    <xf numFmtId="43" fontId="33" fillId="2" borderId="23" xfId="2" applyFont="1" applyFill="1" applyBorder="1" applyAlignment="1" applyProtection="1">
      <alignment horizontal="left" vertical="center" wrapText="1"/>
      <protection locked="0"/>
    </xf>
    <xf numFmtId="43" fontId="33" fillId="2" borderId="20" xfId="2" applyFont="1" applyFill="1" applyBorder="1" applyAlignment="1" applyProtection="1">
      <alignment horizontal="left" vertical="center" wrapText="1"/>
      <protection locked="0"/>
    </xf>
    <xf numFmtId="0" fontId="33" fillId="2" borderId="19" xfId="0" applyFont="1" applyFill="1" applyBorder="1" applyAlignment="1" applyProtection="1">
      <alignment horizontal="left" vertical="center" wrapText="1"/>
      <protection locked="0"/>
    </xf>
    <xf numFmtId="0" fontId="33" fillId="2" borderId="23" xfId="0" applyFont="1" applyFill="1" applyBorder="1" applyAlignment="1" applyProtection="1">
      <alignment horizontal="left" vertical="center" wrapText="1"/>
      <protection locked="0"/>
    </xf>
    <xf numFmtId="0" fontId="33" fillId="2" borderId="20" xfId="0" applyFont="1" applyFill="1" applyBorder="1" applyAlignment="1" applyProtection="1">
      <alignment horizontal="left" vertical="center" wrapText="1"/>
      <protection locked="0"/>
    </xf>
    <xf numFmtId="0" fontId="33" fillId="3" borderId="12" xfId="0" applyFont="1" applyFill="1" applyBorder="1" applyAlignment="1">
      <alignment horizontal="left" vertical="top" wrapText="1"/>
    </xf>
    <xf numFmtId="0" fontId="33" fillId="2" borderId="13" xfId="0" applyFont="1" applyFill="1" applyBorder="1" applyAlignment="1" applyProtection="1">
      <alignment horizontal="left" vertical="top" wrapText="1"/>
      <protection locked="0"/>
    </xf>
    <xf numFmtId="0" fontId="33" fillId="2" borderId="14" xfId="0" applyFont="1" applyFill="1" applyBorder="1" applyAlignment="1" applyProtection="1">
      <alignment horizontal="left" vertical="top" wrapText="1"/>
      <protection locked="0"/>
    </xf>
    <xf numFmtId="0" fontId="33" fillId="2" borderId="15" xfId="0" applyFont="1" applyFill="1" applyBorder="1" applyAlignment="1" applyProtection="1">
      <alignment horizontal="left" vertical="top" wrapText="1"/>
      <protection locked="0"/>
    </xf>
    <xf numFmtId="0" fontId="33" fillId="7" borderId="13" xfId="0" applyFont="1" applyFill="1" applyBorder="1" applyAlignment="1">
      <alignment horizontal="left" vertical="top" wrapText="1"/>
    </xf>
    <xf numFmtId="0" fontId="33" fillId="7" borderId="15" xfId="0" applyFont="1" applyFill="1" applyBorder="1" applyAlignment="1">
      <alignment horizontal="left" vertical="top" wrapText="1"/>
    </xf>
    <xf numFmtId="0" fontId="33" fillId="7" borderId="16" xfId="0" applyFont="1" applyFill="1" applyBorder="1" applyAlignment="1">
      <alignment horizontal="left" vertical="top" wrapText="1"/>
    </xf>
    <xf numFmtId="0" fontId="33" fillId="7" borderId="18" xfId="0" applyFont="1" applyFill="1" applyBorder="1" applyAlignment="1">
      <alignment horizontal="left" vertical="top" wrapText="1"/>
    </xf>
    <xf numFmtId="0" fontId="33" fillId="7" borderId="21" xfId="0" applyFont="1" applyFill="1" applyBorder="1" applyAlignment="1">
      <alignment horizontal="left" vertical="top" wrapText="1"/>
    </xf>
    <xf numFmtId="0" fontId="33" fillId="7" borderId="22" xfId="0" applyFont="1" applyFill="1" applyBorder="1" applyAlignment="1">
      <alignment horizontal="left" vertical="top" wrapText="1"/>
    </xf>
    <xf numFmtId="0" fontId="33" fillId="11" borderId="12" xfId="0" applyFont="1" applyFill="1" applyBorder="1" applyAlignment="1">
      <alignment horizontal="left"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3" fillId="3" borderId="13" xfId="0" applyFont="1" applyFill="1" applyBorder="1" applyAlignment="1">
      <alignment horizontal="left" vertical="center" wrapText="1"/>
    </xf>
    <xf numFmtId="0" fontId="33" fillId="3" borderId="15" xfId="0" applyFont="1" applyFill="1" applyBorder="1" applyAlignment="1">
      <alignment horizontal="left" vertical="center" wrapText="1"/>
    </xf>
    <xf numFmtId="0" fontId="33" fillId="3" borderId="43"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3" fillId="3" borderId="16"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7" borderId="13"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33" fillId="7" borderId="43" xfId="0" applyFont="1" applyFill="1" applyBorder="1" applyAlignment="1">
      <alignment horizontal="left" vertical="center" wrapText="1"/>
    </xf>
    <xf numFmtId="0" fontId="33" fillId="7" borderId="29" xfId="0" applyFont="1" applyFill="1" applyBorder="1" applyAlignment="1">
      <alignment horizontal="left" vertical="center" wrapText="1"/>
    </xf>
    <xf numFmtId="0" fontId="33" fillId="7" borderId="21" xfId="0" applyFont="1" applyFill="1" applyBorder="1" applyAlignment="1">
      <alignment horizontal="left" vertical="center" wrapText="1"/>
    </xf>
    <xf numFmtId="0" fontId="33" fillId="7" borderId="42" xfId="0" applyFont="1" applyFill="1" applyBorder="1" applyAlignment="1">
      <alignment horizontal="left" vertical="center" wrapText="1"/>
    </xf>
    <xf numFmtId="0" fontId="33" fillId="7" borderId="22" xfId="0" applyFont="1" applyFill="1" applyBorder="1" applyAlignment="1">
      <alignment horizontal="left" vertical="center" wrapText="1"/>
    </xf>
    <xf numFmtId="0" fontId="33" fillId="7" borderId="14" xfId="0" applyFont="1" applyFill="1" applyBorder="1" applyAlignment="1">
      <alignment horizontal="left" vertical="top" wrapText="1"/>
    </xf>
    <xf numFmtId="0" fontId="33" fillId="7" borderId="17" xfId="0" applyFont="1" applyFill="1" applyBorder="1" applyAlignment="1">
      <alignment horizontal="left" vertical="top" wrapText="1"/>
    </xf>
    <xf numFmtId="0" fontId="31" fillId="6" borderId="12" xfId="0" applyFont="1" applyFill="1" applyBorder="1" applyAlignment="1">
      <alignment horizontal="center" vertical="center" wrapText="1"/>
    </xf>
    <xf numFmtId="0" fontId="33" fillId="2" borderId="19"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33" fillId="2" borderId="20" xfId="0" applyFont="1" applyFill="1" applyBorder="1" applyAlignment="1" applyProtection="1">
      <alignment horizontal="left" vertical="top" wrapText="1"/>
      <protection locked="0"/>
    </xf>
    <xf numFmtId="0" fontId="6" fillId="5" borderId="19"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33" fillId="3" borderId="13" xfId="0" applyFont="1" applyFill="1" applyBorder="1" applyAlignment="1">
      <alignment horizontal="left" vertical="top" wrapText="1"/>
    </xf>
    <xf numFmtId="0" fontId="33" fillId="3" borderId="15" xfId="0" applyFont="1" applyFill="1" applyBorder="1" applyAlignment="1">
      <alignment horizontal="left" vertical="top" wrapText="1"/>
    </xf>
    <xf numFmtId="0" fontId="33" fillId="3" borderId="16" xfId="0" applyFont="1" applyFill="1" applyBorder="1" applyAlignment="1">
      <alignment horizontal="left" vertical="top" wrapText="1"/>
    </xf>
    <xf numFmtId="0" fontId="33" fillId="3" borderId="18" xfId="0" applyFont="1" applyFill="1" applyBorder="1" applyAlignment="1">
      <alignment horizontal="left" vertical="top" wrapText="1"/>
    </xf>
    <xf numFmtId="0" fontId="33" fillId="3" borderId="12" xfId="0" applyFont="1" applyFill="1" applyBorder="1" applyAlignment="1">
      <alignment vertical="center" wrapText="1"/>
    </xf>
    <xf numFmtId="0" fontId="33" fillId="7" borderId="19" xfId="0" applyFont="1" applyFill="1" applyBorder="1" applyAlignment="1" applyProtection="1">
      <alignment horizontal="left" vertical="top" wrapText="1"/>
      <protection locked="0"/>
    </xf>
    <xf numFmtId="0" fontId="33" fillId="7" borderId="23" xfId="0" applyFont="1" applyFill="1" applyBorder="1" applyAlignment="1" applyProtection="1">
      <alignment horizontal="left" vertical="top" wrapText="1"/>
      <protection locked="0"/>
    </xf>
    <xf numFmtId="0" fontId="33" fillId="7" borderId="20"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24" fillId="0" borderId="23" xfId="0" applyFont="1" applyBorder="1" applyAlignment="1">
      <alignment horizontal="left" vertical="top" wrapText="1"/>
    </xf>
    <xf numFmtId="0" fontId="24" fillId="0" borderId="45" xfId="0" applyFont="1" applyBorder="1" applyAlignment="1">
      <alignment horizontal="left" vertical="top" wrapText="1"/>
    </xf>
    <xf numFmtId="0" fontId="24" fillId="0" borderId="57" xfId="0" applyFont="1" applyBorder="1" applyAlignment="1">
      <alignment horizontal="left" vertical="top" wrapText="1"/>
    </xf>
    <xf numFmtId="0" fontId="24" fillId="0" borderId="58" xfId="0" applyFont="1" applyBorder="1" applyAlignment="1">
      <alignment horizontal="left" vertical="top" wrapText="1"/>
    </xf>
    <xf numFmtId="0" fontId="24" fillId="0" borderId="34" xfId="0" applyFont="1" applyBorder="1" applyAlignment="1">
      <alignment horizontal="left" vertical="top" wrapText="1"/>
    </xf>
    <xf numFmtId="0" fontId="24" fillId="0" borderId="49" xfId="0" applyFont="1" applyBorder="1" applyAlignment="1">
      <alignment horizontal="left" vertical="top" wrapText="1"/>
    </xf>
    <xf numFmtId="0" fontId="24" fillId="0" borderId="17" xfId="0" applyFont="1" applyBorder="1" applyAlignment="1">
      <alignment horizontal="left" vertical="top" wrapText="1"/>
    </xf>
    <xf numFmtId="0" fontId="24" fillId="0" borderId="59" xfId="0" applyFont="1" applyBorder="1" applyAlignment="1">
      <alignment horizontal="left" vertical="top" wrapText="1"/>
    </xf>
    <xf numFmtId="0" fontId="30" fillId="7" borderId="35" xfId="0" applyFont="1" applyFill="1" applyBorder="1" applyAlignment="1">
      <alignment horizontal="left"/>
    </xf>
    <xf numFmtId="0" fontId="30" fillId="7" borderId="15" xfId="0" applyFont="1" applyFill="1" applyBorder="1" applyAlignment="1">
      <alignment horizontal="left"/>
    </xf>
    <xf numFmtId="0" fontId="33" fillId="3" borderId="1" xfId="0" applyFont="1" applyFill="1" applyBorder="1" applyAlignment="1">
      <alignment horizontal="left" vertical="center" wrapText="1"/>
    </xf>
    <xf numFmtId="0" fontId="33" fillId="3" borderId="41" xfId="0" applyFont="1" applyFill="1" applyBorder="1" applyAlignment="1">
      <alignment horizontal="left" vertical="center" wrapText="1"/>
    </xf>
    <xf numFmtId="164" fontId="2" fillId="0" borderId="37" xfId="2" applyNumberFormat="1" applyFont="1" applyBorder="1" applyAlignment="1">
      <alignment horizontal="center"/>
    </xf>
    <xf numFmtId="164" fontId="2" fillId="0" borderId="12" xfId="2" applyNumberFormat="1" applyFont="1" applyBorder="1" applyAlignment="1">
      <alignment horizontal="center"/>
    </xf>
    <xf numFmtId="0" fontId="33" fillId="7" borderId="14" xfId="0" applyFont="1" applyFill="1" applyBorder="1" applyAlignment="1">
      <alignment horizontal="left" vertical="center" wrapText="1"/>
    </xf>
    <xf numFmtId="0" fontId="33" fillId="7" borderId="17" xfId="0" applyFont="1" applyFill="1" applyBorder="1" applyAlignment="1">
      <alignment horizontal="left" vertical="center" wrapText="1"/>
    </xf>
    <xf numFmtId="0" fontId="31" fillId="6" borderId="36"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3" fillId="7" borderId="16" xfId="0" applyFont="1" applyFill="1" applyBorder="1" applyAlignment="1">
      <alignment horizontal="left" vertical="center" wrapText="1"/>
    </xf>
    <xf numFmtId="0" fontId="33" fillId="7" borderId="55" xfId="0" applyFont="1" applyFill="1" applyBorder="1" applyAlignment="1">
      <alignment horizontal="left" vertical="center" wrapText="1"/>
    </xf>
    <xf numFmtId="0" fontId="4" fillId="7" borderId="35" xfId="0" applyFont="1" applyFill="1" applyBorder="1" applyAlignment="1">
      <alignment horizontal="right" vertical="top" wrapText="1"/>
    </xf>
    <xf numFmtId="0" fontId="4" fillId="7" borderId="7" xfId="0" applyFont="1" applyFill="1" applyBorder="1" applyAlignment="1">
      <alignment horizontal="right" vertical="top" wrapText="1"/>
    </xf>
    <xf numFmtId="164" fontId="2" fillId="0" borderId="26" xfId="2" applyNumberFormat="1" applyFont="1" applyBorder="1" applyAlignment="1">
      <alignment horizontal="center"/>
    </xf>
    <xf numFmtId="0" fontId="33" fillId="7" borderId="35" xfId="0" applyFont="1" applyFill="1" applyBorder="1" applyAlignment="1">
      <alignment horizontal="left" vertical="center" wrapText="1"/>
    </xf>
    <xf numFmtId="0" fontId="33" fillId="7" borderId="30" xfId="0" applyFont="1" applyFill="1" applyBorder="1" applyAlignment="1">
      <alignment horizontal="left"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32" fillId="5" borderId="1" xfId="0" applyFont="1" applyFill="1" applyBorder="1" applyAlignment="1">
      <alignment vertical="center" wrapText="1"/>
    </xf>
    <xf numFmtId="0" fontId="32" fillId="5" borderId="2" xfId="0" applyFont="1" applyFill="1" applyBorder="1" applyAlignment="1">
      <alignment vertical="center" wrapText="1"/>
    </xf>
    <xf numFmtId="0" fontId="32" fillId="5" borderId="6" xfId="0" applyFont="1" applyFill="1" applyBorder="1" applyAlignment="1">
      <alignment vertical="center" wrapText="1"/>
    </xf>
    <xf numFmtId="0" fontId="32" fillId="5" borderId="5" xfId="0" applyFont="1" applyFill="1" applyBorder="1" applyAlignment="1">
      <alignment vertical="center" wrapText="1"/>
    </xf>
    <xf numFmtId="0" fontId="4" fillId="7" borderId="30" xfId="0" applyFont="1" applyFill="1" applyBorder="1" applyAlignment="1">
      <alignment horizontal="right" vertical="top" wrapText="1"/>
    </xf>
    <xf numFmtId="0" fontId="33" fillId="7" borderId="9" xfId="0" applyFont="1" applyFill="1" applyBorder="1" applyAlignment="1">
      <alignment horizontal="left" vertical="top" wrapText="1"/>
    </xf>
    <xf numFmtId="0" fontId="31" fillId="6" borderId="4" xfId="0" applyFont="1" applyFill="1" applyBorder="1" applyAlignment="1">
      <alignment horizontal="center" vertical="center" wrapText="1"/>
    </xf>
    <xf numFmtId="0" fontId="31" fillId="6" borderId="40" xfId="0" applyFont="1" applyFill="1" applyBorder="1" applyAlignment="1">
      <alignment horizontal="center" vertical="center" wrapText="1"/>
    </xf>
    <xf numFmtId="165" fontId="33" fillId="2" borderId="20" xfId="2" applyNumberFormat="1" applyFont="1" applyFill="1" applyBorder="1" applyAlignment="1">
      <alignment horizontal="center" vertical="center" wrapText="1"/>
    </xf>
    <xf numFmtId="165" fontId="33" fillId="2" borderId="12" xfId="2" applyNumberFormat="1" applyFont="1" applyFill="1" applyBorder="1" applyAlignment="1">
      <alignment horizontal="center" vertical="center" wrapText="1"/>
    </xf>
    <xf numFmtId="165" fontId="33" fillId="2" borderId="19" xfId="2" applyNumberFormat="1" applyFont="1" applyFill="1" applyBorder="1" applyAlignment="1">
      <alignment horizontal="center" vertical="center" wrapText="1"/>
    </xf>
    <xf numFmtId="165" fontId="33" fillId="2" borderId="26" xfId="2" applyNumberFormat="1" applyFont="1" applyFill="1" applyBorder="1" applyAlignment="1">
      <alignment horizontal="center" vertical="center" wrapText="1"/>
    </xf>
    <xf numFmtId="0" fontId="31" fillId="6" borderId="6" xfId="0" applyFont="1" applyFill="1" applyBorder="1" applyAlignment="1">
      <alignment horizontal="center" vertical="center" wrapText="1"/>
    </xf>
    <xf numFmtId="165" fontId="33" fillId="2" borderId="15" xfId="2" applyNumberFormat="1" applyFont="1" applyFill="1" applyBorder="1" applyAlignment="1">
      <alignment horizontal="center" vertical="center" wrapText="1"/>
    </xf>
    <xf numFmtId="165" fontId="33" fillId="2" borderId="21" xfId="2" applyNumberFormat="1" applyFont="1" applyFill="1" applyBorder="1" applyAlignment="1">
      <alignment horizontal="center" vertical="center" wrapText="1"/>
    </xf>
    <xf numFmtId="43" fontId="33" fillId="2" borderId="21" xfId="2" applyFont="1" applyFill="1" applyBorder="1" applyAlignment="1">
      <alignment horizontal="center" vertical="center" wrapText="1"/>
    </xf>
    <xf numFmtId="165" fontId="33" fillId="2" borderId="13" xfId="2" applyNumberFormat="1" applyFont="1" applyFill="1" applyBorder="1" applyAlignment="1">
      <alignment horizontal="center" vertical="center" wrapText="1"/>
    </xf>
    <xf numFmtId="165" fontId="33" fillId="2" borderId="39" xfId="2" applyNumberFormat="1" applyFont="1" applyFill="1" applyBorder="1" applyAlignment="1">
      <alignment horizontal="center" vertical="center" wrapText="1"/>
    </xf>
    <xf numFmtId="0" fontId="33" fillId="7" borderId="48" xfId="0" applyFont="1" applyFill="1" applyBorder="1" applyAlignment="1">
      <alignment horizontal="left" vertical="top" wrapText="1"/>
    </xf>
    <xf numFmtId="0" fontId="33" fillId="7" borderId="43" xfId="0" applyFont="1" applyFill="1" applyBorder="1" applyAlignment="1">
      <alignment horizontal="left" vertical="top" wrapText="1"/>
    </xf>
    <xf numFmtId="43" fontId="33" fillId="2" borderId="7" xfId="2" applyFont="1" applyFill="1" applyBorder="1" applyAlignment="1" applyProtection="1">
      <alignment horizontal="left" vertical="center" wrapText="1"/>
    </xf>
    <xf numFmtId="43" fontId="33" fillId="2" borderId="9" xfId="2" applyFont="1" applyFill="1" applyBorder="1" applyAlignment="1" applyProtection="1">
      <alignment horizontal="left" vertical="center" wrapText="1"/>
    </xf>
    <xf numFmtId="43" fontId="33" fillId="2" borderId="8" xfId="2" applyFont="1" applyFill="1" applyBorder="1" applyAlignment="1" applyProtection="1">
      <alignment horizontal="left" vertical="center" wrapText="1"/>
    </xf>
    <xf numFmtId="43" fontId="33" fillId="2" borderId="4" xfId="2" applyFont="1" applyFill="1" applyBorder="1" applyAlignment="1" applyProtection="1">
      <alignment horizontal="left" vertical="center" wrapText="1"/>
    </xf>
    <xf numFmtId="43" fontId="33" fillId="2" borderId="6" xfId="2" applyFont="1" applyFill="1" applyBorder="1" applyAlignment="1" applyProtection="1">
      <alignment horizontal="left" vertical="center" wrapText="1"/>
    </xf>
    <xf numFmtId="43" fontId="33" fillId="2" borderId="5" xfId="2" applyFont="1" applyFill="1" applyBorder="1" applyAlignment="1" applyProtection="1">
      <alignment horizontal="left" vertical="center" wrapText="1"/>
    </xf>
    <xf numFmtId="43" fontId="33" fillId="2" borderId="1" xfId="2" applyFont="1" applyFill="1" applyBorder="1" applyAlignment="1" applyProtection="1">
      <alignment horizontal="left" vertical="center" wrapText="1"/>
    </xf>
    <xf numFmtId="43" fontId="33" fillId="2" borderId="2" xfId="2" applyFont="1" applyFill="1" applyBorder="1" applyAlignment="1" applyProtection="1">
      <alignment horizontal="left" vertical="center" wrapText="1"/>
    </xf>
    <xf numFmtId="43" fontId="33" fillId="2" borderId="3" xfId="2" applyFont="1" applyFill="1" applyBorder="1" applyAlignment="1" applyProtection="1">
      <alignment horizontal="left" vertical="center" wrapText="1"/>
    </xf>
    <xf numFmtId="0" fontId="33" fillId="3" borderId="4" xfId="0" applyFont="1" applyFill="1" applyBorder="1" applyAlignment="1">
      <alignment horizontal="left" vertical="top" wrapText="1"/>
    </xf>
    <xf numFmtId="0" fontId="33" fillId="3" borderId="5" xfId="0" applyFont="1" applyFill="1" applyBorder="1" applyAlignment="1">
      <alignment horizontal="left" vertical="top" wrapText="1"/>
    </xf>
    <xf numFmtId="0" fontId="33" fillId="2" borderId="1"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43" fontId="33" fillId="2" borderId="51" xfId="0" applyNumberFormat="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7" borderId="4" xfId="0" applyFont="1" applyFill="1" applyBorder="1" applyAlignment="1">
      <alignment horizontal="center" vertical="top" wrapText="1"/>
    </xf>
    <xf numFmtId="0" fontId="33" fillId="7" borderId="40" xfId="0" applyFont="1" applyFill="1" applyBorder="1" applyAlignment="1">
      <alignment horizontal="center" vertical="top" wrapText="1"/>
    </xf>
    <xf numFmtId="0" fontId="33" fillId="7" borderId="7" xfId="0" applyFont="1" applyFill="1" applyBorder="1" applyAlignment="1">
      <alignment horizontal="center" vertical="top" wrapText="1"/>
    </xf>
    <xf numFmtId="0" fontId="33" fillId="7" borderId="44" xfId="0" applyFont="1" applyFill="1" applyBorder="1" applyAlignment="1">
      <alignment horizontal="center" vertical="top" wrapText="1"/>
    </xf>
    <xf numFmtId="0" fontId="33" fillId="7" borderId="48" xfId="0" applyFont="1" applyFill="1" applyBorder="1" applyAlignment="1">
      <alignment horizontal="center" vertical="top" wrapText="1"/>
    </xf>
    <xf numFmtId="0" fontId="33" fillId="7" borderId="55" xfId="0" applyFont="1" applyFill="1" applyBorder="1" applyAlignment="1">
      <alignment horizontal="center" vertical="top" wrapText="1"/>
    </xf>
    <xf numFmtId="0" fontId="31" fillId="6" borderId="32" xfId="0" applyFont="1" applyFill="1" applyBorder="1" applyAlignment="1">
      <alignment horizontal="center" vertical="center" wrapText="1"/>
    </xf>
    <xf numFmtId="0" fontId="31" fillId="6" borderId="33" xfId="0" applyFont="1" applyFill="1" applyBorder="1" applyAlignment="1">
      <alignment horizontal="center" vertical="center" wrapText="1"/>
    </xf>
    <xf numFmtId="0" fontId="31" fillId="6" borderId="31" xfId="0" applyFont="1" applyFill="1" applyBorder="1" applyAlignment="1">
      <alignment horizontal="center" vertical="center" wrapText="1"/>
    </xf>
    <xf numFmtId="0" fontId="31" fillId="6" borderId="34" xfId="0" applyFont="1" applyFill="1" applyBorder="1" applyAlignment="1">
      <alignment horizontal="center" vertical="center" wrapText="1"/>
    </xf>
    <xf numFmtId="0" fontId="31" fillId="6" borderId="49" xfId="0" applyFont="1" applyFill="1" applyBorder="1" applyAlignment="1">
      <alignment horizontal="center" vertical="center" wrapText="1"/>
    </xf>
    <xf numFmtId="0" fontId="33" fillId="3" borderId="4"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0" xfId="0" applyFont="1" applyFill="1" applyAlignment="1">
      <alignment horizontal="left" vertical="center" wrapText="1"/>
    </xf>
    <xf numFmtId="164" fontId="2" fillId="0" borderId="36" xfId="2" applyNumberFormat="1" applyFont="1" applyBorder="1" applyAlignment="1">
      <alignment horizontal="center"/>
    </xf>
    <xf numFmtId="164" fontId="2" fillId="0" borderId="24" xfId="2" applyNumberFormat="1" applyFont="1" applyBorder="1" applyAlignment="1">
      <alignment horizontal="center"/>
    </xf>
    <xf numFmtId="164" fontId="2" fillId="0" borderId="25" xfId="2" applyNumberFormat="1" applyFont="1" applyBorder="1" applyAlignment="1">
      <alignment horizontal="center"/>
    </xf>
    <xf numFmtId="0" fontId="33" fillId="7" borderId="4" xfId="0" applyFont="1" applyFill="1" applyBorder="1" applyAlignment="1">
      <alignment horizontal="left" vertical="top" wrapText="1"/>
    </xf>
    <xf numFmtId="0" fontId="33" fillId="7" borderId="6" xfId="0" applyFont="1" applyFill="1" applyBorder="1" applyAlignment="1">
      <alignment horizontal="left" vertical="top" wrapText="1"/>
    </xf>
    <xf numFmtId="0" fontId="33" fillId="7" borderId="10" xfId="0" applyFont="1" applyFill="1" applyBorder="1" applyAlignment="1">
      <alignment horizontal="left" vertical="top" wrapText="1"/>
    </xf>
    <xf numFmtId="0" fontId="33" fillId="7" borderId="0" xfId="0" applyFont="1" applyFill="1" applyAlignment="1">
      <alignment horizontal="left" vertical="top" wrapText="1"/>
    </xf>
    <xf numFmtId="0" fontId="33" fillId="7" borderId="35" xfId="0" applyFont="1" applyFill="1" applyBorder="1" applyAlignment="1">
      <alignment horizontal="center" vertical="top" wrapText="1"/>
    </xf>
    <xf numFmtId="0" fontId="33" fillId="7" borderId="14" xfId="0" applyFont="1" applyFill="1" applyBorder="1" applyAlignment="1">
      <alignment horizontal="center" vertical="top" wrapText="1"/>
    </xf>
    <xf numFmtId="0" fontId="33" fillId="7" borderId="50" xfId="0" applyFont="1" applyFill="1" applyBorder="1" applyAlignment="1">
      <alignment horizontal="center" vertical="top" wrapText="1"/>
    </xf>
    <xf numFmtId="0" fontId="33" fillId="7" borderId="9" xfId="0" applyFont="1" applyFill="1" applyBorder="1" applyAlignment="1">
      <alignment horizontal="center" vertical="top" wrapText="1"/>
    </xf>
    <xf numFmtId="0" fontId="33" fillId="7" borderId="8" xfId="0" applyFont="1" applyFill="1" applyBorder="1" applyAlignment="1">
      <alignment horizontal="center" vertical="top" wrapText="1"/>
    </xf>
    <xf numFmtId="0" fontId="32" fillId="5" borderId="3" xfId="0" applyFont="1" applyFill="1" applyBorder="1" applyAlignment="1">
      <alignment vertical="center" wrapText="1"/>
    </xf>
    <xf numFmtId="0" fontId="50" fillId="12" borderId="1" xfId="0" applyFont="1" applyFill="1" applyBorder="1" applyAlignment="1">
      <alignment vertical="center" wrapText="1"/>
    </xf>
    <xf numFmtId="0" fontId="50" fillId="12" borderId="2" xfId="0" applyFont="1" applyFill="1" applyBorder="1" applyAlignment="1">
      <alignment vertical="center" wrapText="1"/>
    </xf>
    <xf numFmtId="0" fontId="50" fillId="12" borderId="3" xfId="0" applyFont="1" applyFill="1" applyBorder="1" applyAlignment="1">
      <alignment vertical="center" wrapText="1"/>
    </xf>
    <xf numFmtId="0" fontId="33" fillId="3" borderId="1" xfId="0" applyFont="1" applyFill="1" applyBorder="1" applyAlignment="1">
      <alignment vertical="center" wrapText="1"/>
    </xf>
    <xf numFmtId="0" fontId="33" fillId="3" borderId="3" xfId="0" applyFont="1" applyFill="1" applyBorder="1" applyAlignment="1">
      <alignment vertical="center" wrapText="1"/>
    </xf>
    <xf numFmtId="0" fontId="33" fillId="3" borderId="7"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2" fillId="5" borderId="4" xfId="0" applyFont="1" applyFill="1" applyBorder="1" applyAlignment="1">
      <alignment vertical="center" wrapText="1"/>
    </xf>
    <xf numFmtId="0" fontId="32" fillId="5" borderId="7" xfId="0" applyFont="1" applyFill="1" applyBorder="1" applyAlignment="1">
      <alignment vertical="center" wrapText="1"/>
    </xf>
    <xf numFmtId="0" fontId="32" fillId="5" borderId="9" xfId="0" applyFont="1" applyFill="1" applyBorder="1" applyAlignment="1">
      <alignment vertical="center" wrapText="1"/>
    </xf>
    <xf numFmtId="0" fontId="32" fillId="5" borderId="0" xfId="0" applyFont="1" applyFill="1" applyAlignment="1">
      <alignment vertical="center" wrapText="1"/>
    </xf>
    <xf numFmtId="0" fontId="32" fillId="5" borderId="11" xfId="0" applyFont="1" applyFill="1" applyBorder="1" applyAlignment="1">
      <alignment vertical="center" wrapText="1"/>
    </xf>
    <xf numFmtId="0" fontId="32" fillId="5" borderId="10" xfId="0" applyFont="1" applyFill="1" applyBorder="1" applyAlignment="1">
      <alignment vertical="center" wrapText="1"/>
    </xf>
    <xf numFmtId="0" fontId="33" fillId="7" borderId="37" xfId="0" applyFont="1" applyFill="1" applyBorder="1" applyAlignment="1">
      <alignment horizontal="left" vertical="center" wrapText="1"/>
    </xf>
    <xf numFmtId="0" fontId="33" fillId="7" borderId="12" xfId="0" applyFont="1" applyFill="1" applyBorder="1" applyAlignment="1">
      <alignment horizontal="left" vertical="center" wrapText="1"/>
    </xf>
    <xf numFmtId="0" fontId="33" fillId="7" borderId="19" xfId="0" applyFont="1" applyFill="1" applyBorder="1" applyAlignment="1">
      <alignment horizontal="left" vertical="center" wrapText="1"/>
    </xf>
    <xf numFmtId="0" fontId="1" fillId="3" borderId="12" xfId="0" applyFont="1" applyFill="1" applyBorder="1" applyAlignment="1">
      <alignment vertical="center" wrapText="1"/>
    </xf>
    <xf numFmtId="0" fontId="1" fillId="7" borderId="0" xfId="0" applyFont="1" applyFill="1" applyAlignment="1" applyProtection="1">
      <alignment vertical="center" wrapText="1"/>
      <protection locked="0"/>
    </xf>
    <xf numFmtId="14" fontId="1" fillId="2" borderId="19" xfId="0" applyNumberFormat="1"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3" borderId="19"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7" borderId="19" xfId="0"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1" fillId="7" borderId="20" xfId="0" applyFont="1" applyFill="1" applyBorder="1" applyAlignment="1" applyProtection="1">
      <alignment horizontal="left" vertical="top" wrapText="1"/>
      <protection locked="0"/>
    </xf>
    <xf numFmtId="0" fontId="1" fillId="7" borderId="0" xfId="0" applyFont="1" applyFill="1" applyAlignment="1" applyProtection="1">
      <alignment vertical="top" wrapText="1"/>
      <protection locked="0"/>
    </xf>
    <xf numFmtId="0" fontId="1" fillId="3" borderId="12" xfId="0" applyFont="1" applyFill="1" applyBorder="1" applyAlignment="1">
      <alignment vertical="top" wrapText="1"/>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3" borderId="12" xfId="0" applyFont="1" applyFill="1" applyBorder="1" applyAlignment="1">
      <alignment horizontal="left" vertical="top" wrapText="1"/>
    </xf>
    <xf numFmtId="0" fontId="1" fillId="2" borderId="19" xfId="0" applyFont="1" applyFill="1" applyBorder="1" applyAlignment="1" applyProtection="1">
      <alignment horizontal="left" vertical="center" wrapText="1"/>
      <protection locked="0"/>
    </xf>
    <xf numFmtId="0" fontId="1" fillId="3" borderId="19" xfId="0" applyFont="1" applyFill="1" applyBorder="1" applyAlignment="1">
      <alignment horizontal="left" vertical="top" wrapText="1"/>
    </xf>
    <xf numFmtId="0" fontId="1" fillId="2" borderId="12" xfId="0" applyFont="1" applyFill="1" applyBorder="1" applyAlignment="1" applyProtection="1">
      <alignment horizontal="left" vertical="top" wrapText="1"/>
      <protection locked="0"/>
    </xf>
    <xf numFmtId="0" fontId="1" fillId="3" borderId="13"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0" borderId="12" xfId="0" applyFont="1" applyBorder="1" applyAlignment="1" applyProtection="1">
      <alignment horizontal="left" vertical="top" wrapText="1"/>
      <protection locked="0"/>
    </xf>
    <xf numFmtId="0" fontId="1" fillId="3" borderId="43"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13"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3" borderId="16"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7" borderId="12" xfId="0" applyFont="1" applyFill="1" applyBorder="1" applyAlignment="1">
      <alignment horizontal="left" vertical="top" wrapText="1"/>
    </xf>
    <xf numFmtId="0" fontId="1" fillId="3" borderId="12"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14" fontId="1" fillId="2" borderId="4" xfId="0" applyNumberFormat="1"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14" fontId="1" fillId="2" borderId="5" xfId="0" applyNumberFormat="1"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14" fontId="1" fillId="2" borderId="1" xfId="0" applyNumberFormat="1" applyFont="1" applyFill="1" applyBorder="1" applyAlignment="1">
      <alignment horizontal="left" vertical="center" wrapText="1"/>
    </xf>
    <xf numFmtId="14" fontId="1" fillId="2" borderId="2" xfId="0" applyNumberFormat="1" applyFont="1" applyFill="1" applyBorder="1" applyAlignment="1">
      <alignment horizontal="left" vertical="center" wrapText="1"/>
    </xf>
    <xf numFmtId="14" fontId="1" fillId="2" borderId="3" xfId="0" applyNumberFormat="1" applyFont="1" applyFill="1" applyBorder="1" applyAlignment="1">
      <alignment horizontal="left" vertical="center" wrapText="1"/>
    </xf>
    <xf numFmtId="0" fontId="1" fillId="7" borderId="36" xfId="0" applyFont="1" applyFill="1" applyBorder="1" applyAlignment="1">
      <alignment horizontal="left" vertical="top" wrapText="1"/>
    </xf>
    <xf numFmtId="0" fontId="1" fillId="7" borderId="24" xfId="0" applyFont="1" applyFill="1" applyBorder="1" applyAlignment="1">
      <alignment horizontal="left" vertical="top" wrapText="1"/>
    </xf>
    <xf numFmtId="0" fontId="1" fillId="7" borderId="25" xfId="0" applyFont="1" applyFill="1" applyBorder="1" applyAlignment="1">
      <alignment horizontal="left" vertical="top" wrapText="1"/>
    </xf>
    <xf numFmtId="0" fontId="1" fillId="7" borderId="38" xfId="0" applyFont="1" applyFill="1" applyBorder="1" applyAlignment="1">
      <alignment horizontal="left" vertical="top" wrapText="1"/>
    </xf>
    <xf numFmtId="0" fontId="1" fillId="7" borderId="27" xfId="0" applyFont="1" applyFill="1" applyBorder="1" applyAlignment="1">
      <alignment horizontal="left" vertical="top" wrapText="1"/>
    </xf>
    <xf numFmtId="0" fontId="1" fillId="7" borderId="28" xfId="0" applyFont="1" applyFill="1" applyBorder="1" applyAlignment="1">
      <alignment horizontal="left"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 fillId="2" borderId="4"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164" fontId="1" fillId="0" borderId="21" xfId="2" applyNumberFormat="1" applyFont="1" applyBorder="1" applyAlignment="1">
      <alignment horizontal="center" vertical="center"/>
    </xf>
    <xf numFmtId="164" fontId="1" fillId="0" borderId="27" xfId="2" applyNumberFormat="1" applyFont="1" applyBorder="1" applyAlignment="1">
      <alignment horizontal="center" vertical="center"/>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7" borderId="1" xfId="0" applyFont="1" applyFill="1" applyBorder="1" applyAlignment="1" applyProtection="1">
      <alignment horizontal="left" vertical="center" wrapText="1"/>
      <protection locked="0"/>
    </xf>
    <xf numFmtId="0" fontId="1" fillId="7" borderId="2" xfId="0" applyFont="1" applyFill="1" applyBorder="1" applyAlignment="1" applyProtection="1">
      <alignment horizontal="left" vertical="center" wrapText="1"/>
      <protection locked="0"/>
    </xf>
    <xf numFmtId="0" fontId="1" fillId="7" borderId="3" xfId="0" applyFont="1" applyFill="1" applyBorder="1" applyAlignment="1" applyProtection="1">
      <alignment horizontal="left" vertical="center" wrapText="1"/>
      <protection locked="0"/>
    </xf>
    <xf numFmtId="0" fontId="1" fillId="3" borderId="4"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left" vertical="center" wrapText="1"/>
    </xf>
    <xf numFmtId="164" fontId="1" fillId="0" borderId="12" xfId="2" applyNumberFormat="1" applyFont="1" applyBorder="1" applyAlignment="1">
      <alignment horizontal="center" vertical="center"/>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2" xfId="0" applyFont="1" applyFill="1" applyBorder="1" applyAlignment="1">
      <alignment vertical="center" wrapText="1"/>
    </xf>
    <xf numFmtId="0" fontId="1" fillId="2"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7" borderId="30" xfId="0" applyFont="1" applyFill="1" applyBorder="1" applyAlignment="1">
      <alignment horizontal="left" vertical="center" wrapText="1"/>
    </xf>
    <xf numFmtId="0" fontId="1" fillId="7" borderId="18"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wrapText="1"/>
    </xf>
    <xf numFmtId="0" fontId="1" fillId="0" borderId="35" xfId="0" applyFont="1" applyBorder="1" applyAlignment="1">
      <alignment horizontal="left" vertical="center" wrapText="1"/>
    </xf>
    <xf numFmtId="0" fontId="1" fillId="0" borderId="15" xfId="0" applyFont="1" applyBorder="1" applyAlignment="1">
      <alignment horizontal="left" vertical="center" wrapText="1"/>
    </xf>
    <xf numFmtId="0" fontId="1" fillId="0" borderId="7" xfId="0" applyFont="1" applyBorder="1" applyAlignment="1">
      <alignment horizontal="left" vertical="center" wrapText="1"/>
    </xf>
    <xf numFmtId="0" fontId="1" fillId="0" borderId="44" xfId="0" applyFont="1" applyBorder="1" applyAlignment="1">
      <alignment horizontal="left" vertical="center" wrapText="1"/>
    </xf>
    <xf numFmtId="0" fontId="1" fillId="3" borderId="5" xfId="0" applyFont="1" applyFill="1" applyBorder="1" applyAlignment="1">
      <alignment horizontal="left" vertical="center" wrapText="1"/>
    </xf>
    <xf numFmtId="0" fontId="1" fillId="0" borderId="37" xfId="0" applyFont="1" applyBorder="1" applyAlignment="1">
      <alignment horizontal="left" vertical="top" wrapText="1"/>
    </xf>
    <xf numFmtId="0" fontId="1" fillId="0" borderId="12" xfId="0" applyFont="1" applyBorder="1" applyAlignment="1">
      <alignment horizontal="left" vertical="top" wrapText="1"/>
    </xf>
    <xf numFmtId="0" fontId="1" fillId="7" borderId="19" xfId="0" applyFont="1" applyFill="1" applyBorder="1" applyAlignment="1">
      <alignment horizontal="center" vertical="center" wrapText="1"/>
    </xf>
    <xf numFmtId="0" fontId="1" fillId="0" borderId="38" xfId="0" applyFont="1" applyBorder="1" applyAlignment="1">
      <alignment horizontal="left" vertical="top" wrapText="1"/>
    </xf>
    <xf numFmtId="0" fontId="1" fillId="0" borderId="27" xfId="0" applyFont="1" applyBorder="1" applyAlignment="1">
      <alignment horizontal="left" vertical="top" wrapText="1"/>
    </xf>
    <xf numFmtId="0" fontId="1" fillId="7" borderId="56" xfId="0" applyFont="1" applyFill="1" applyBorder="1" applyAlignment="1">
      <alignment horizontal="center" vertical="center" wrapText="1"/>
    </xf>
    <xf numFmtId="0" fontId="1" fillId="7" borderId="19" xfId="0" applyFont="1" applyFill="1" applyBorder="1" applyAlignment="1">
      <alignment horizontal="center" vertical="top" wrapText="1"/>
    </xf>
    <xf numFmtId="0" fontId="1" fillId="7" borderId="56" xfId="0" applyFont="1" applyFill="1" applyBorder="1" applyAlignment="1">
      <alignment horizontal="center" vertical="top" wrapText="1"/>
    </xf>
    <xf numFmtId="0" fontId="1" fillId="3" borderId="37" xfId="0" applyFont="1" applyFill="1" applyBorder="1" applyAlignment="1">
      <alignment horizontal="left" vertical="center" wrapText="1"/>
    </xf>
    <xf numFmtId="0" fontId="1" fillId="3" borderId="53" xfId="0" applyFont="1" applyFill="1" applyBorder="1" applyAlignment="1">
      <alignment horizontal="left" vertical="center" wrapText="1"/>
    </xf>
    <xf numFmtId="0" fontId="1" fillId="2" borderId="41" xfId="0" applyFont="1" applyFill="1" applyBorder="1" applyAlignment="1">
      <alignment horizontal="left" vertical="top" wrapText="1"/>
    </xf>
    <xf numFmtId="0" fontId="1" fillId="2" borderId="54" xfId="0" applyFont="1" applyFill="1" applyBorder="1" applyAlignment="1">
      <alignment horizontal="left" vertical="top" wrapText="1"/>
    </xf>
    <xf numFmtId="0" fontId="1" fillId="2" borderId="52" xfId="0" applyFont="1" applyFill="1" applyBorder="1" applyAlignment="1">
      <alignment horizontal="left" vertical="top" wrapText="1"/>
    </xf>
  </cellXfs>
  <cellStyles count="3">
    <cellStyle name="Comma" xfId="2" builtinId="3"/>
    <cellStyle name="Hyperlink" xfId="1" builtinId="8"/>
    <cellStyle name="Normal" xfId="0" builtinId="0"/>
  </cellStyles>
  <dxfs count="648">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B4C6E7"/>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23</xdr:row>
      <xdr:rowOff>42722</xdr:rowOff>
    </xdr:from>
    <xdr:to>
      <xdr:col>5</xdr:col>
      <xdr:colOff>1312334</xdr:colOff>
      <xdr:row>33</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702468</xdr:colOff>
      <xdr:row>0</xdr:row>
      <xdr:rowOff>0</xdr:rowOff>
    </xdr:from>
    <xdr:to>
      <xdr:col>14</xdr:col>
      <xdr:colOff>549925</xdr:colOff>
      <xdr:row>1</xdr:row>
      <xdr:rowOff>202405</xdr:rowOff>
    </xdr:to>
    <xdr:pic>
      <xdr:nvPicPr>
        <xdr:cNvPr id="4" name="Picture 3">
          <a:extLst>
            <a:ext uri="{FF2B5EF4-FFF2-40B4-BE49-F238E27FC236}">
              <a16:creationId xmlns:a16="http://schemas.microsoft.com/office/drawing/2014/main" id="{75FCAE0B-D135-45CA-8D0D-27B7AE11112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297" b="21377"/>
        <a:stretch/>
      </xdr:blipFill>
      <xdr:spPr>
        <a:xfrm>
          <a:off x="11346656" y="0"/>
          <a:ext cx="1514332" cy="4643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40"/>
  <sheetViews>
    <sheetView topLeftCell="A43" zoomScale="80" zoomScaleNormal="80" workbookViewId="0">
      <selection activeCell="G10" sqref="G10"/>
    </sheetView>
  </sheetViews>
  <sheetFormatPr defaultColWidth="11" defaultRowHeight="15.75"/>
  <cols>
    <col min="1" max="1" width="11" style="1"/>
    <col min="2" max="2" width="23.875" style="1" customWidth="1"/>
    <col min="3" max="3" width="6.75" style="1" customWidth="1"/>
    <col min="4" max="4" width="79.125" style="1" customWidth="1"/>
    <col min="5" max="5" width="5.75" style="1" customWidth="1"/>
    <col min="6" max="6" width="94.875" style="1" customWidth="1"/>
    <col min="7" max="20" width="11" style="1"/>
    <col min="21" max="21" width="10.875" style="1" customWidth="1"/>
    <col min="22" max="16384" width="11" style="1"/>
  </cols>
  <sheetData>
    <row r="1" spans="1:6" ht="21">
      <c r="A1" s="3" t="s">
        <v>0</v>
      </c>
    </row>
    <row r="3" spans="1:6" ht="15.75" customHeight="1">
      <c r="A3" s="6" t="s">
        <v>1</v>
      </c>
      <c r="B3" s="17" t="s">
        <v>2</v>
      </c>
    </row>
    <row r="4" spans="1:6" ht="15.75" customHeight="1">
      <c r="A4" s="6" t="s">
        <v>1</v>
      </c>
      <c r="B4" s="17" t="s">
        <v>3</v>
      </c>
    </row>
    <row r="5" spans="1:6" ht="15.75" customHeight="1">
      <c r="A5" s="6" t="s">
        <v>1</v>
      </c>
      <c r="B5" s="17" t="s">
        <v>4</v>
      </c>
      <c r="F5" s="40"/>
    </row>
    <row r="6" spans="1:6" ht="15.75" customHeight="1">
      <c r="A6" s="6" t="s">
        <v>1</v>
      </c>
      <c r="B6" s="17" t="s">
        <v>5</v>
      </c>
      <c r="C6" s="4"/>
    </row>
    <row r="7" spans="1:6" ht="15.75" customHeight="1">
      <c r="A7" s="6" t="s">
        <v>1</v>
      </c>
      <c r="B7" s="17" t="s">
        <v>6</v>
      </c>
      <c r="C7" s="4"/>
    </row>
    <row r="8" spans="1:6" ht="15.75" customHeight="1">
      <c r="A8" s="6" t="s">
        <v>1</v>
      </c>
      <c r="B8" s="17" t="s">
        <v>7</v>
      </c>
      <c r="C8" s="4"/>
    </row>
    <row r="9" spans="1:6" ht="15.75" customHeight="1">
      <c r="A9" s="6"/>
      <c r="B9" s="123"/>
      <c r="C9" s="4"/>
    </row>
    <row r="10" spans="1:6" ht="15.75" customHeight="1">
      <c r="A10" s="124" t="s">
        <v>8</v>
      </c>
      <c r="B10" s="17" t="s">
        <v>9</v>
      </c>
      <c r="C10" s="4"/>
    </row>
    <row r="11" spans="1:6" ht="15.75" customHeight="1">
      <c r="A11" s="124" t="s">
        <v>8</v>
      </c>
      <c r="B11" s="17" t="s">
        <v>10</v>
      </c>
      <c r="C11" s="4"/>
    </row>
    <row r="12" spans="1:6" ht="15.75" customHeight="1">
      <c r="A12" s="124" t="s">
        <v>8</v>
      </c>
      <c r="B12" s="17" t="s">
        <v>11</v>
      </c>
      <c r="C12" s="4"/>
    </row>
    <row r="13" spans="1:6" ht="15.75" customHeight="1">
      <c r="A13" s="124" t="s">
        <v>8</v>
      </c>
      <c r="B13" s="17" t="s">
        <v>12</v>
      </c>
      <c r="C13" s="4"/>
    </row>
    <row r="14" spans="1:6" ht="15.75" customHeight="1">
      <c r="A14" s="124" t="s">
        <v>8</v>
      </c>
      <c r="B14" s="17" t="s">
        <v>13</v>
      </c>
      <c r="C14" s="4"/>
    </row>
    <row r="15" spans="1:6" ht="15.75" customHeight="1">
      <c r="A15" s="124" t="s">
        <v>8</v>
      </c>
      <c r="B15" s="17" t="s">
        <v>14</v>
      </c>
      <c r="C15" s="4"/>
    </row>
    <row r="16" spans="1:6" ht="21">
      <c r="A16" s="3"/>
      <c r="B16" s="2"/>
      <c r="C16" s="2"/>
    </row>
    <row r="17" spans="2:6" ht="18.75">
      <c r="B17" s="55" t="s">
        <v>15</v>
      </c>
      <c r="C17" s="195" t="s">
        <v>16</v>
      </c>
      <c r="D17" s="196"/>
      <c r="E17" s="195" t="s">
        <v>17</v>
      </c>
      <c r="F17" s="197"/>
    </row>
    <row r="18" spans="2:6" ht="15.75" customHeight="1">
      <c r="B18" s="173" t="s">
        <v>18</v>
      </c>
      <c r="C18" s="37" t="s">
        <v>1</v>
      </c>
      <c r="D18" s="38" t="s">
        <v>19</v>
      </c>
      <c r="E18" s="23" t="s">
        <v>1</v>
      </c>
      <c r="F18" s="26" t="s">
        <v>20</v>
      </c>
    </row>
    <row r="19" spans="2:6" ht="15.75" customHeight="1">
      <c r="B19" s="174"/>
      <c r="C19" s="47"/>
      <c r="D19" s="31"/>
      <c r="E19" s="48" t="s">
        <v>1</v>
      </c>
      <c r="F19" s="54" t="s">
        <v>21</v>
      </c>
    </row>
    <row r="20" spans="2:6" ht="15.75" customHeight="1">
      <c r="B20" s="22" t="s">
        <v>22</v>
      </c>
      <c r="C20" s="12" t="s">
        <v>1</v>
      </c>
      <c r="D20" s="41" t="s">
        <v>23</v>
      </c>
      <c r="E20" s="84"/>
      <c r="F20" s="81"/>
    </row>
    <row r="21" spans="2:6" ht="31.5">
      <c r="B21" s="159" t="s">
        <v>24</v>
      </c>
      <c r="C21" s="37" t="s">
        <v>1</v>
      </c>
      <c r="D21" s="45" t="s">
        <v>25</v>
      </c>
      <c r="E21" s="35" t="s">
        <v>1</v>
      </c>
      <c r="F21" s="85" t="s">
        <v>26</v>
      </c>
    </row>
    <row r="22" spans="2:6" ht="15.75" customHeight="1">
      <c r="B22" s="157" t="s">
        <v>27</v>
      </c>
      <c r="C22" s="37" t="s">
        <v>1</v>
      </c>
      <c r="D22" s="42" t="s">
        <v>28</v>
      </c>
      <c r="E22" s="37" t="s">
        <v>1</v>
      </c>
      <c r="F22" s="19" t="s">
        <v>29</v>
      </c>
    </row>
    <row r="23" spans="2:6" ht="15.75" customHeight="1">
      <c r="B23" s="181" t="s">
        <v>30</v>
      </c>
      <c r="C23" s="12" t="s">
        <v>1</v>
      </c>
      <c r="D23" s="42" t="s">
        <v>31</v>
      </c>
      <c r="E23" s="37" t="s">
        <v>1</v>
      </c>
      <c r="F23" s="19" t="s">
        <v>32</v>
      </c>
    </row>
    <row r="24" spans="2:6" ht="15.75" customHeight="1">
      <c r="B24" s="182"/>
      <c r="C24" s="13"/>
      <c r="D24" s="43"/>
      <c r="E24" s="46"/>
      <c r="F24" s="29"/>
    </row>
    <row r="25" spans="2:6" ht="15.75" customHeight="1">
      <c r="B25" s="182"/>
      <c r="C25" s="21"/>
      <c r="D25" s="44" t="s">
        <v>33</v>
      </c>
      <c r="E25" s="46"/>
      <c r="F25" s="29"/>
    </row>
    <row r="26" spans="2:6" ht="15.75" customHeight="1">
      <c r="B26" s="182"/>
      <c r="C26" s="21" t="s">
        <v>34</v>
      </c>
      <c r="D26" s="43" t="s">
        <v>35</v>
      </c>
      <c r="E26" s="46"/>
      <c r="F26" s="29"/>
    </row>
    <row r="27" spans="2:6" ht="15.75" customHeight="1">
      <c r="B27" s="182"/>
      <c r="C27" s="21" t="s">
        <v>36</v>
      </c>
      <c r="D27" s="43" t="s">
        <v>37</v>
      </c>
      <c r="E27" s="46"/>
      <c r="F27" s="29"/>
    </row>
    <row r="28" spans="2:6" ht="15.75" customHeight="1">
      <c r="B28" s="182"/>
      <c r="C28" s="21" t="s">
        <v>38</v>
      </c>
      <c r="D28" s="43" t="s">
        <v>39</v>
      </c>
      <c r="E28" s="46"/>
      <c r="F28" s="29"/>
    </row>
    <row r="29" spans="2:6" ht="15.75" customHeight="1">
      <c r="B29" s="182"/>
      <c r="C29" s="21" t="s">
        <v>40</v>
      </c>
      <c r="D29" s="43" t="s">
        <v>41</v>
      </c>
      <c r="E29" s="46"/>
      <c r="F29" s="29"/>
    </row>
    <row r="30" spans="2:6" ht="15.75" customHeight="1">
      <c r="B30" s="182"/>
      <c r="C30" s="21" t="s">
        <v>42</v>
      </c>
      <c r="D30" s="43" t="s">
        <v>43</v>
      </c>
      <c r="E30" s="46"/>
      <c r="F30" s="29"/>
    </row>
    <row r="31" spans="2:6" ht="15.75" customHeight="1">
      <c r="B31" s="182"/>
      <c r="C31" s="21" t="s">
        <v>44</v>
      </c>
      <c r="D31" s="43" t="s">
        <v>45</v>
      </c>
      <c r="E31" s="46"/>
      <c r="F31" s="29"/>
    </row>
    <row r="32" spans="2:6" ht="15.75" customHeight="1">
      <c r="B32" s="182"/>
      <c r="C32" s="21" t="s">
        <v>46</v>
      </c>
      <c r="D32" s="43" t="s">
        <v>47</v>
      </c>
      <c r="E32" s="46"/>
      <c r="F32" s="29"/>
    </row>
    <row r="33" spans="2:16" ht="15.75" customHeight="1">
      <c r="B33" s="182"/>
      <c r="C33" s="21" t="s">
        <v>48</v>
      </c>
      <c r="D33" s="43" t="s">
        <v>49</v>
      </c>
      <c r="E33" s="46"/>
      <c r="F33" s="29"/>
    </row>
    <row r="34" spans="2:16" ht="15.75" customHeight="1">
      <c r="B34" s="182"/>
      <c r="C34" s="21" t="s">
        <v>50</v>
      </c>
      <c r="D34" s="43" t="s">
        <v>51</v>
      </c>
      <c r="E34" s="47"/>
      <c r="F34" s="31"/>
    </row>
    <row r="35" spans="2:16" ht="18.75">
      <c r="B35" s="187" t="s">
        <v>52</v>
      </c>
      <c r="C35" s="188"/>
      <c r="D35" s="188"/>
      <c r="E35" s="188"/>
      <c r="F35" s="198"/>
      <c r="G35" s="8"/>
      <c r="H35" s="8"/>
      <c r="I35" s="8"/>
      <c r="J35" s="8"/>
      <c r="K35" s="8"/>
      <c r="L35" s="8"/>
      <c r="M35" s="8"/>
      <c r="N35" s="8"/>
      <c r="O35" s="8"/>
      <c r="P35" s="8"/>
    </row>
    <row r="36" spans="2:16" ht="31.5">
      <c r="B36" s="179" t="s">
        <v>53</v>
      </c>
      <c r="C36" s="37" t="s">
        <v>1</v>
      </c>
      <c r="D36" s="38" t="s">
        <v>54</v>
      </c>
      <c r="E36" s="37" t="s">
        <v>1</v>
      </c>
      <c r="F36" s="19" t="s">
        <v>55</v>
      </c>
    </row>
    <row r="37" spans="2:16" ht="33.75" customHeight="1">
      <c r="B37" s="180"/>
      <c r="C37" s="48"/>
      <c r="D37" s="86"/>
      <c r="E37" s="23" t="s">
        <v>1</v>
      </c>
      <c r="F37" s="20" t="s">
        <v>56</v>
      </c>
    </row>
    <row r="38" spans="2:16">
      <c r="B38" s="199" t="s">
        <v>57</v>
      </c>
      <c r="C38" s="37" t="s">
        <v>1</v>
      </c>
      <c r="D38" s="45" t="s">
        <v>58</v>
      </c>
      <c r="E38" s="37" t="s">
        <v>1</v>
      </c>
      <c r="F38" s="9" t="s">
        <v>59</v>
      </c>
    </row>
    <row r="39" spans="2:16" ht="31.5">
      <c r="B39" s="200"/>
      <c r="C39" s="13"/>
      <c r="D39" s="100"/>
      <c r="E39" s="23" t="s">
        <v>1</v>
      </c>
      <c r="F39" s="10" t="s">
        <v>60</v>
      </c>
    </row>
    <row r="40" spans="2:16">
      <c r="B40" s="156"/>
      <c r="C40" s="13"/>
      <c r="D40" s="100"/>
      <c r="E40" s="14" t="s">
        <v>1</v>
      </c>
      <c r="F40" s="11" t="s">
        <v>61</v>
      </c>
    </row>
    <row r="41" spans="2:16" ht="31.5">
      <c r="B41" s="155" t="s">
        <v>62</v>
      </c>
      <c r="C41" s="37" t="s">
        <v>1</v>
      </c>
      <c r="D41" s="38" t="s">
        <v>63</v>
      </c>
      <c r="E41" s="23" t="s">
        <v>1</v>
      </c>
      <c r="F41" s="10" t="s">
        <v>64</v>
      </c>
    </row>
    <row r="42" spans="2:16">
      <c r="B42" s="156"/>
      <c r="C42" s="48"/>
      <c r="D42" s="52"/>
      <c r="E42" s="14" t="s">
        <v>1</v>
      </c>
      <c r="F42" s="11" t="s">
        <v>65</v>
      </c>
    </row>
    <row r="43" spans="2:16" ht="15.75" customHeight="1">
      <c r="B43" s="199" t="s">
        <v>66</v>
      </c>
      <c r="C43" s="13" t="s">
        <v>1</v>
      </c>
      <c r="D43" s="40" t="s">
        <v>67</v>
      </c>
      <c r="E43" s="13" t="s">
        <v>1</v>
      </c>
      <c r="F43" s="89" t="s">
        <v>68</v>
      </c>
    </row>
    <row r="44" spans="2:16" ht="31.5">
      <c r="B44" s="200"/>
      <c r="C44" s="23" t="s">
        <v>1</v>
      </c>
      <c r="D44" s="83" t="s">
        <v>69</v>
      </c>
      <c r="E44" s="23" t="s">
        <v>1</v>
      </c>
      <c r="F44" s="10" t="s">
        <v>70</v>
      </c>
    </row>
    <row r="45" spans="2:16" ht="34.5" customHeight="1">
      <c r="B45" s="22" t="s">
        <v>71</v>
      </c>
      <c r="C45" s="35" t="s">
        <v>1</v>
      </c>
      <c r="D45" s="82" t="s">
        <v>72</v>
      </c>
      <c r="E45" s="35" t="s">
        <v>1</v>
      </c>
      <c r="F45" s="81" t="s">
        <v>73</v>
      </c>
    </row>
    <row r="46" spans="2:16" ht="31.5">
      <c r="B46" s="51" t="s">
        <v>74</v>
      </c>
      <c r="C46" s="37" t="s">
        <v>1</v>
      </c>
      <c r="D46" s="45" t="s">
        <v>75</v>
      </c>
      <c r="E46" s="114"/>
      <c r="F46" s="115"/>
    </row>
    <row r="47" spans="2:16">
      <c r="B47" s="116" t="s">
        <v>76</v>
      </c>
      <c r="C47" s="12" t="s">
        <v>1</v>
      </c>
      <c r="D47" s="45" t="s">
        <v>77</v>
      </c>
      <c r="E47" s="37" t="s">
        <v>1</v>
      </c>
      <c r="F47" s="9" t="s">
        <v>78</v>
      </c>
    </row>
    <row r="48" spans="2:16">
      <c r="B48" s="173" t="s">
        <v>79</v>
      </c>
      <c r="C48" s="37" t="s">
        <v>1</v>
      </c>
      <c r="D48" s="45" t="s">
        <v>80</v>
      </c>
      <c r="E48" s="37" t="s">
        <v>1</v>
      </c>
      <c r="F48" s="9" t="s">
        <v>81</v>
      </c>
    </row>
    <row r="49" spans="2:16">
      <c r="B49" s="174"/>
      <c r="C49" s="48" t="s">
        <v>1</v>
      </c>
      <c r="D49" s="113" t="s">
        <v>82</v>
      </c>
      <c r="E49" s="48" t="s">
        <v>1</v>
      </c>
      <c r="F49" s="118" t="s">
        <v>83</v>
      </c>
    </row>
    <row r="50" spans="2:16" ht="31.5">
      <c r="B50" s="22" t="s">
        <v>84</v>
      </c>
      <c r="C50" s="23" t="s">
        <v>1</v>
      </c>
      <c r="D50" s="40" t="s">
        <v>85</v>
      </c>
      <c r="E50" s="47"/>
      <c r="F50" s="31"/>
    </row>
    <row r="51" spans="2:16" ht="243" customHeight="1">
      <c r="B51" s="51" t="s">
        <v>86</v>
      </c>
      <c r="C51" s="37" t="s">
        <v>1</v>
      </c>
      <c r="D51" s="45" t="s">
        <v>87</v>
      </c>
      <c r="E51" s="46"/>
      <c r="F51" s="29"/>
      <c r="G51" s="104"/>
    </row>
    <row r="52" spans="2:16" ht="15.75" customHeight="1">
      <c r="B52" s="155" t="s">
        <v>88</v>
      </c>
      <c r="C52" s="12" t="s">
        <v>1</v>
      </c>
      <c r="D52" s="41" t="s">
        <v>89</v>
      </c>
      <c r="E52" s="15" t="s">
        <v>1</v>
      </c>
      <c r="F52" s="49" t="s">
        <v>90</v>
      </c>
      <c r="G52" s="104"/>
    </row>
    <row r="53" spans="2:16" ht="18.75">
      <c r="B53" s="184" t="s">
        <v>91</v>
      </c>
      <c r="C53" s="185"/>
      <c r="D53" s="185"/>
      <c r="E53" s="185"/>
      <c r="F53" s="186"/>
      <c r="G53" s="8"/>
      <c r="H53" s="8"/>
      <c r="I53" s="8"/>
      <c r="J53" s="8"/>
      <c r="K53" s="8"/>
      <c r="L53" s="8"/>
      <c r="M53" s="8"/>
      <c r="N53" s="8"/>
      <c r="O53" s="8"/>
      <c r="P53" s="8"/>
    </row>
    <row r="54" spans="2:16" ht="31.5">
      <c r="B54" s="94" t="s">
        <v>92</v>
      </c>
      <c r="C54" s="37" t="s">
        <v>1</v>
      </c>
      <c r="D54" s="45" t="s">
        <v>93</v>
      </c>
      <c r="E54" s="35" t="s">
        <v>1</v>
      </c>
      <c r="F54" s="93" t="s">
        <v>94</v>
      </c>
    </row>
    <row r="55" spans="2:16" ht="31.5">
      <c r="B55" s="179" t="s">
        <v>95</v>
      </c>
      <c r="C55" s="37" t="s">
        <v>1</v>
      </c>
      <c r="D55" s="24" t="s">
        <v>96</v>
      </c>
      <c r="E55" s="53" t="s">
        <v>1</v>
      </c>
      <c r="F55" s="38" t="s">
        <v>97</v>
      </c>
    </row>
    <row r="56" spans="2:16" ht="15.75" customHeight="1">
      <c r="B56" s="180"/>
      <c r="C56" s="23" t="s">
        <v>1</v>
      </c>
      <c r="D56" s="175" t="s">
        <v>98</v>
      </c>
      <c r="E56" s="119" t="s">
        <v>1</v>
      </c>
      <c r="F56" s="1" t="s">
        <v>99</v>
      </c>
    </row>
    <row r="57" spans="2:16" ht="33" customHeight="1">
      <c r="B57" s="158"/>
      <c r="C57" s="48"/>
      <c r="D57" s="176"/>
      <c r="E57" s="119" t="s">
        <v>1</v>
      </c>
      <c r="F57" s="117" t="s">
        <v>100</v>
      </c>
    </row>
    <row r="58" spans="2:16" ht="15.75" customHeight="1">
      <c r="B58" s="181" t="s">
        <v>101</v>
      </c>
      <c r="C58" s="13" t="s">
        <v>1</v>
      </c>
      <c r="D58" s="189" t="s">
        <v>102</v>
      </c>
      <c r="E58" s="37" t="s">
        <v>1</v>
      </c>
      <c r="F58" s="9" t="s">
        <v>103</v>
      </c>
    </row>
    <row r="59" spans="2:16">
      <c r="B59" s="182"/>
      <c r="D59" s="189"/>
      <c r="E59" s="13" t="s">
        <v>1</v>
      </c>
      <c r="F59" s="10" t="s">
        <v>104</v>
      </c>
    </row>
    <row r="60" spans="2:16">
      <c r="B60" s="183"/>
      <c r="E60" s="47"/>
      <c r="F60" s="31"/>
    </row>
    <row r="61" spans="2:16" ht="31.5">
      <c r="B61" s="157" t="s">
        <v>105</v>
      </c>
      <c r="C61" s="37" t="s">
        <v>1</v>
      </c>
      <c r="D61" s="45" t="s">
        <v>106</v>
      </c>
      <c r="E61" s="37" t="s">
        <v>1</v>
      </c>
      <c r="F61" s="38" t="s">
        <v>104</v>
      </c>
    </row>
    <row r="62" spans="2:16" ht="31.5">
      <c r="B62" s="157" t="s">
        <v>107</v>
      </c>
      <c r="C62" s="35" t="s">
        <v>1</v>
      </c>
      <c r="D62" s="85" t="s">
        <v>108</v>
      </c>
      <c r="E62" s="15" t="s">
        <v>1</v>
      </c>
      <c r="F62" s="49" t="s">
        <v>104</v>
      </c>
    </row>
    <row r="63" spans="2:16" ht="18.75">
      <c r="B63" s="187" t="s">
        <v>109</v>
      </c>
      <c r="C63" s="188"/>
      <c r="D63" s="188"/>
      <c r="E63" s="188"/>
      <c r="F63" s="198"/>
      <c r="G63" s="8"/>
      <c r="H63" s="8"/>
      <c r="I63" s="8"/>
      <c r="J63" s="8"/>
      <c r="K63" s="8"/>
      <c r="L63" s="8"/>
      <c r="M63" s="8"/>
      <c r="N63" s="8"/>
      <c r="O63" s="8"/>
      <c r="P63" s="8"/>
    </row>
    <row r="64" spans="2:16" ht="31.5">
      <c r="B64" s="180" t="s">
        <v>110</v>
      </c>
      <c r="C64" s="23" t="s">
        <v>1</v>
      </c>
      <c r="D64" s="43" t="s">
        <v>111</v>
      </c>
      <c r="E64" s="23" t="s">
        <v>1</v>
      </c>
      <c r="F64" s="97" t="s">
        <v>112</v>
      </c>
      <c r="H64" s="95"/>
    </row>
    <row r="65" spans="2:16" ht="63">
      <c r="B65" s="180"/>
      <c r="C65" s="23" t="s">
        <v>1</v>
      </c>
      <c r="D65" s="43" t="s">
        <v>113</v>
      </c>
      <c r="E65" s="23" t="s">
        <v>1</v>
      </c>
      <c r="F65" s="97" t="s">
        <v>114</v>
      </c>
      <c r="H65" s="96"/>
    </row>
    <row r="66" spans="2:16" ht="31.5">
      <c r="B66" s="180"/>
      <c r="C66" s="23"/>
      <c r="E66" s="48" t="s">
        <v>1</v>
      </c>
      <c r="F66" s="18" t="s">
        <v>115</v>
      </c>
    </row>
    <row r="67" spans="2:16" ht="18.75">
      <c r="B67" s="187" t="s">
        <v>116</v>
      </c>
      <c r="C67" s="188"/>
      <c r="D67" s="188"/>
      <c r="E67" s="188"/>
      <c r="F67" s="198"/>
      <c r="G67" s="8"/>
      <c r="H67" s="8"/>
      <c r="I67" s="8"/>
      <c r="J67" s="8"/>
      <c r="K67" s="8"/>
      <c r="L67" s="8"/>
      <c r="M67" s="8"/>
      <c r="N67" s="8"/>
      <c r="O67" s="8"/>
      <c r="P67" s="8"/>
    </row>
    <row r="68" spans="2:16" ht="47.25">
      <c r="B68" s="158" t="s">
        <v>117</v>
      </c>
      <c r="C68" s="23" t="s">
        <v>1</v>
      </c>
      <c r="D68" s="111" t="s">
        <v>118</v>
      </c>
      <c r="E68" s="35" t="s">
        <v>1</v>
      </c>
      <c r="F68" s="50" t="s">
        <v>119</v>
      </c>
    </row>
    <row r="69" spans="2:16" ht="15.75" customHeight="1">
      <c r="B69" s="184" t="s">
        <v>120</v>
      </c>
      <c r="C69" s="185"/>
      <c r="D69" s="185"/>
      <c r="E69" s="185"/>
      <c r="F69" s="186"/>
      <c r="G69" s="8"/>
      <c r="H69" s="8"/>
      <c r="I69" s="8"/>
      <c r="J69" s="8"/>
      <c r="K69" s="8"/>
      <c r="L69" s="8"/>
      <c r="M69" s="8"/>
      <c r="N69" s="8"/>
      <c r="O69" s="8"/>
      <c r="P69" s="8"/>
    </row>
    <row r="70" spans="2:16" ht="31.5">
      <c r="B70" s="179" t="s">
        <v>121</v>
      </c>
      <c r="C70" s="37" t="s">
        <v>1</v>
      </c>
      <c r="D70" s="42" t="s">
        <v>122</v>
      </c>
      <c r="E70" s="37" t="s">
        <v>1</v>
      </c>
      <c r="F70" s="19" t="s">
        <v>123</v>
      </c>
    </row>
    <row r="71" spans="2:16" ht="31.5">
      <c r="B71" s="180"/>
      <c r="C71" s="46"/>
      <c r="E71" s="48" t="s">
        <v>1</v>
      </c>
      <c r="F71" s="18" t="s">
        <v>124</v>
      </c>
    </row>
    <row r="72" spans="2:16" ht="18.75">
      <c r="B72" s="187" t="s">
        <v>125</v>
      </c>
      <c r="C72" s="188"/>
      <c r="D72" s="188"/>
      <c r="E72" s="185"/>
      <c r="F72" s="186"/>
    </row>
    <row r="73" spans="2:16" ht="31.5">
      <c r="B73" s="157" t="s">
        <v>126</v>
      </c>
      <c r="C73" s="37" t="s">
        <v>1</v>
      </c>
      <c r="D73" s="38" t="s">
        <v>127</v>
      </c>
      <c r="E73" s="37" t="s">
        <v>1</v>
      </c>
      <c r="F73" s="19" t="s">
        <v>128</v>
      </c>
    </row>
    <row r="74" spans="2:16" ht="47.25">
      <c r="B74" s="160"/>
      <c r="C74" s="48"/>
      <c r="D74" s="54"/>
      <c r="E74" s="48" t="s">
        <v>1</v>
      </c>
      <c r="F74" s="18" t="s">
        <v>129</v>
      </c>
    </row>
    <row r="75" spans="2:16" ht="15.75" customHeight="1">
      <c r="B75" s="187" t="s">
        <v>130</v>
      </c>
      <c r="C75" s="188"/>
      <c r="D75" s="188"/>
      <c r="E75" s="193"/>
      <c r="F75" s="194"/>
    </row>
    <row r="76" spans="2:16" ht="31.5" customHeight="1">
      <c r="B76" s="35" t="s">
        <v>1</v>
      </c>
      <c r="C76" s="177" t="s">
        <v>131</v>
      </c>
      <c r="D76" s="177"/>
      <c r="E76" s="177"/>
      <c r="F76" s="178"/>
    </row>
    <row r="77" spans="2:16" ht="33" customHeight="1">
      <c r="B77" s="35" t="s">
        <v>1</v>
      </c>
      <c r="C77" s="177" t="s">
        <v>132</v>
      </c>
      <c r="D77" s="177"/>
      <c r="E77" s="177"/>
      <c r="F77" s="178"/>
    </row>
    <row r="78" spans="2:16">
      <c r="B78" s="7"/>
      <c r="C78" s="7"/>
      <c r="D78" s="7"/>
    </row>
    <row r="79" spans="2:16" ht="18.75">
      <c r="B79" s="195" t="s">
        <v>133</v>
      </c>
      <c r="C79" s="196"/>
      <c r="D79" s="197"/>
    </row>
    <row r="80" spans="2:16">
      <c r="B80" s="32" t="s">
        <v>134</v>
      </c>
      <c r="C80" s="28"/>
      <c r="D80" s="9" t="s">
        <v>135</v>
      </c>
    </row>
    <row r="81" spans="2:16" ht="15.75" customHeight="1">
      <c r="B81" s="33" t="s">
        <v>136</v>
      </c>
      <c r="C81" s="27"/>
      <c r="D81" s="20" t="s">
        <v>137</v>
      </c>
    </row>
    <row r="82" spans="2:16">
      <c r="B82" s="33" t="s">
        <v>138</v>
      </c>
      <c r="C82" s="7"/>
      <c r="D82" s="25" t="s">
        <v>139</v>
      </c>
    </row>
    <row r="83" spans="2:16">
      <c r="B83" s="33" t="s">
        <v>140</v>
      </c>
      <c r="C83" s="8"/>
      <c r="D83" s="25" t="s">
        <v>141</v>
      </c>
      <c r="E83" s="8"/>
      <c r="G83" s="8"/>
      <c r="H83" s="8"/>
      <c r="I83" s="8"/>
      <c r="J83" s="8"/>
      <c r="K83" s="8"/>
      <c r="L83" s="8"/>
      <c r="M83" s="8"/>
      <c r="N83" s="8"/>
      <c r="O83" s="8"/>
      <c r="P83" s="8"/>
    </row>
    <row r="84" spans="2:16">
      <c r="B84" s="33" t="s">
        <v>142</v>
      </c>
      <c r="C84" s="7"/>
      <c r="D84" s="25" t="s">
        <v>143</v>
      </c>
    </row>
    <row r="85" spans="2:16">
      <c r="B85" s="33" t="s">
        <v>144</v>
      </c>
      <c r="C85" s="7"/>
      <c r="D85" s="25" t="s">
        <v>145</v>
      </c>
    </row>
    <row r="86" spans="2:16" ht="15.75" customHeight="1">
      <c r="B86" s="33" t="s">
        <v>146</v>
      </c>
      <c r="C86" s="8"/>
      <c r="D86" s="25" t="s">
        <v>147</v>
      </c>
      <c r="E86" s="8"/>
      <c r="F86" s="8"/>
      <c r="G86" s="8"/>
      <c r="H86" s="8"/>
      <c r="I86" s="8"/>
      <c r="J86" s="8"/>
      <c r="K86" s="8"/>
      <c r="L86" s="8"/>
      <c r="M86" s="8"/>
      <c r="N86" s="8"/>
      <c r="O86" s="8"/>
      <c r="P86" s="8"/>
    </row>
    <row r="87" spans="2:16" ht="18.75">
      <c r="B87" s="108" t="s">
        <v>148</v>
      </c>
      <c r="C87" s="109"/>
      <c r="D87" s="110" t="s">
        <v>149</v>
      </c>
    </row>
    <row r="88" spans="2:16">
      <c r="B88" s="34" t="s">
        <v>150</v>
      </c>
      <c r="C88" s="30"/>
      <c r="D88" s="31" t="s">
        <v>151</v>
      </c>
    </row>
    <row r="91" spans="2:16" ht="18.75">
      <c r="B91" s="195" t="s">
        <v>152</v>
      </c>
      <c r="C91" s="196"/>
      <c r="D91" s="197"/>
    </row>
    <row r="92" spans="2:16" ht="15.75" customHeight="1">
      <c r="B92" s="190" t="s">
        <v>153</v>
      </c>
      <c r="C92" s="28"/>
      <c r="D92" s="57" t="s">
        <v>154</v>
      </c>
    </row>
    <row r="93" spans="2:16" ht="15.75" customHeight="1">
      <c r="B93" s="191"/>
      <c r="C93" s="27"/>
      <c r="D93" s="58" t="s">
        <v>155</v>
      </c>
    </row>
    <row r="94" spans="2:16" ht="15.75" customHeight="1">
      <c r="B94" s="191"/>
      <c r="C94" s="7"/>
      <c r="D94" s="58" t="s">
        <v>156</v>
      </c>
    </row>
    <row r="95" spans="2:16" ht="15.75" customHeight="1">
      <c r="B95" s="191"/>
      <c r="C95" s="8"/>
      <c r="D95" s="58" t="s">
        <v>157</v>
      </c>
    </row>
    <row r="96" spans="2:16" ht="15.75" customHeight="1">
      <c r="B96" s="191"/>
      <c r="C96" s="7"/>
      <c r="D96" s="58" t="s">
        <v>158</v>
      </c>
    </row>
    <row r="97" spans="2:11" ht="15.75" customHeight="1">
      <c r="B97" s="191"/>
      <c r="C97" s="7"/>
      <c r="D97" s="58" t="s">
        <v>159</v>
      </c>
    </row>
    <row r="98" spans="2:11" ht="15.75" customHeight="1">
      <c r="B98" s="192"/>
      <c r="C98" s="56"/>
      <c r="D98" s="59" t="s">
        <v>160</v>
      </c>
      <c r="F98" s="120"/>
      <c r="G98" s="120"/>
      <c r="H98" s="120"/>
      <c r="I98" s="120"/>
      <c r="J98" s="120"/>
      <c r="K98" s="120"/>
    </row>
    <row r="99" spans="2:11" ht="31.5">
      <c r="B99" s="60" t="s">
        <v>161</v>
      </c>
      <c r="C99" s="61"/>
      <c r="D99" s="62" t="s">
        <v>162</v>
      </c>
      <c r="F99" s="121"/>
      <c r="G99" s="121"/>
      <c r="H99" s="121"/>
      <c r="I99" s="121"/>
    </row>
    <row r="100" spans="2:11" ht="15.75" customHeight="1">
      <c r="B100" s="34"/>
      <c r="C100" s="63"/>
      <c r="D100" s="64" t="s">
        <v>163</v>
      </c>
      <c r="F100" s="201"/>
      <c r="G100" s="201"/>
      <c r="H100" s="121"/>
      <c r="I100" s="121"/>
      <c r="J100" s="121"/>
      <c r="K100" s="121"/>
    </row>
    <row r="101" spans="2:11" ht="31.5">
      <c r="B101" s="190" t="s">
        <v>164</v>
      </c>
      <c r="C101" s="37" t="s">
        <v>1</v>
      </c>
      <c r="D101" s="62" t="s">
        <v>165</v>
      </c>
      <c r="F101" s="201"/>
      <c r="G101" s="201"/>
      <c r="H101" s="121"/>
      <c r="I101" s="121"/>
      <c r="J101" s="121"/>
      <c r="K101" s="121"/>
    </row>
    <row r="102" spans="2:11" ht="47.25">
      <c r="B102" s="191"/>
      <c r="C102" s="23" t="s">
        <v>1</v>
      </c>
      <c r="D102" s="65" t="s">
        <v>166</v>
      </c>
      <c r="F102" s="201"/>
      <c r="G102" s="201"/>
      <c r="H102" s="121"/>
      <c r="I102" s="121"/>
      <c r="J102" s="121"/>
      <c r="K102" s="121"/>
    </row>
    <row r="103" spans="2:11">
      <c r="B103" s="191"/>
      <c r="C103" s="23"/>
      <c r="D103" s="71"/>
      <c r="F103" s="201"/>
      <c r="G103" s="201"/>
      <c r="H103" s="121"/>
      <c r="I103" s="121"/>
      <c r="J103" s="121"/>
      <c r="K103" s="121"/>
    </row>
    <row r="104" spans="2:11">
      <c r="B104" s="191"/>
      <c r="C104" s="69" t="s">
        <v>167</v>
      </c>
      <c r="D104" s="29"/>
      <c r="F104" s="201"/>
      <c r="G104" s="201"/>
      <c r="H104" s="121"/>
      <c r="I104" s="121"/>
      <c r="J104" s="121"/>
      <c r="K104" s="121"/>
    </row>
    <row r="105" spans="2:11">
      <c r="B105" s="191"/>
      <c r="C105" s="46"/>
      <c r="D105" s="66" t="s">
        <v>168</v>
      </c>
      <c r="F105" s="201"/>
      <c r="G105" s="201"/>
      <c r="H105" s="121"/>
      <c r="I105" s="121"/>
      <c r="J105" s="121"/>
      <c r="K105" s="121"/>
    </row>
    <row r="106" spans="2:11">
      <c r="B106" s="191"/>
      <c r="C106" s="67">
        <v>2010</v>
      </c>
      <c r="D106" s="68">
        <v>92.05</v>
      </c>
      <c r="F106" s="201"/>
      <c r="G106" s="201"/>
      <c r="H106" s="121"/>
      <c r="I106" s="121"/>
      <c r="J106" s="121"/>
      <c r="K106" s="121"/>
    </row>
    <row r="107" spans="2:11">
      <c r="B107" s="191"/>
      <c r="C107" s="67">
        <v>2011</v>
      </c>
      <c r="D107" s="68">
        <v>94.32</v>
      </c>
      <c r="F107" s="201"/>
      <c r="G107" s="201"/>
      <c r="H107" s="121"/>
      <c r="I107" s="121"/>
      <c r="J107" s="121"/>
      <c r="K107" s="121"/>
    </row>
    <row r="108" spans="2:11">
      <c r="B108" s="191"/>
      <c r="C108" s="67">
        <v>2012</v>
      </c>
      <c r="D108" s="68">
        <v>96.99</v>
      </c>
      <c r="F108" s="201"/>
      <c r="G108" s="201"/>
      <c r="H108" s="121"/>
      <c r="I108" s="121"/>
      <c r="J108" s="121"/>
      <c r="K108" s="121"/>
    </row>
    <row r="109" spans="2:11">
      <c r="B109" s="191"/>
      <c r="C109" s="67">
        <v>2013</v>
      </c>
      <c r="D109" s="68">
        <v>99.47</v>
      </c>
      <c r="F109" s="201"/>
      <c r="G109" s="201"/>
      <c r="H109" s="121"/>
      <c r="I109" s="121"/>
      <c r="J109" s="121"/>
      <c r="K109" s="121"/>
    </row>
    <row r="110" spans="2:11">
      <c r="B110" s="191"/>
      <c r="C110" s="67">
        <v>2014</v>
      </c>
      <c r="D110" s="68">
        <v>99.79</v>
      </c>
      <c r="F110" s="201"/>
      <c r="G110" s="201"/>
      <c r="H110" s="121"/>
      <c r="I110" s="121"/>
      <c r="J110" s="121"/>
      <c r="K110" s="121"/>
    </row>
    <row r="111" spans="2:11">
      <c r="B111" s="191"/>
      <c r="C111" s="67">
        <v>2015</v>
      </c>
      <c r="D111" s="68">
        <v>100</v>
      </c>
      <c r="F111" s="201"/>
      <c r="G111" s="201"/>
      <c r="H111" s="121"/>
      <c r="I111" s="121"/>
      <c r="J111" s="121"/>
      <c r="K111" s="121"/>
    </row>
    <row r="112" spans="2:11">
      <c r="B112" s="191"/>
      <c r="C112" s="67">
        <v>2016</v>
      </c>
      <c r="D112" s="68">
        <v>100.11</v>
      </c>
      <c r="F112" s="201"/>
      <c r="G112" s="201"/>
      <c r="H112" s="121"/>
      <c r="I112" s="121"/>
      <c r="J112" s="121"/>
      <c r="K112" s="121"/>
    </row>
    <row r="113" spans="1:11">
      <c r="B113" s="191"/>
      <c r="C113" s="67">
        <v>2017</v>
      </c>
      <c r="D113" s="68">
        <v>101.4</v>
      </c>
      <c r="F113" s="201"/>
      <c r="G113" s="201"/>
      <c r="H113" s="121"/>
      <c r="I113" s="121"/>
      <c r="J113" s="121"/>
      <c r="K113" s="121"/>
    </row>
    <row r="114" spans="1:11">
      <c r="B114" s="191"/>
      <c r="C114" s="122">
        <v>2018</v>
      </c>
      <c r="D114" s="68">
        <v>103.02</v>
      </c>
      <c r="F114" s="201"/>
      <c r="G114" s="201"/>
      <c r="H114" s="121"/>
    </row>
    <row r="115" spans="1:11">
      <c r="B115" s="191"/>
      <c r="C115" s="202" t="s">
        <v>169</v>
      </c>
      <c r="D115" s="203"/>
      <c r="F115" s="154"/>
      <c r="G115" s="154"/>
      <c r="H115" s="121"/>
    </row>
    <row r="116" spans="1:11">
      <c r="B116" s="192"/>
      <c r="C116" s="70" t="s">
        <v>170</v>
      </c>
      <c r="D116" s="31"/>
    </row>
    <row r="119" spans="1:11" ht="21">
      <c r="A119" s="3" t="s">
        <v>171</v>
      </c>
    </row>
    <row r="121" spans="1:11">
      <c r="B121" s="137" t="s">
        <v>172</v>
      </c>
      <c r="C121" s="138"/>
      <c r="D121" s="139" t="s">
        <v>173</v>
      </c>
      <c r="E121" s="138"/>
      <c r="F121" s="140"/>
    </row>
    <row r="122" spans="1:11">
      <c r="B122" s="135">
        <v>43404</v>
      </c>
      <c r="D122" s="1" t="s">
        <v>174</v>
      </c>
      <c r="F122" s="29"/>
    </row>
    <row r="123" spans="1:11">
      <c r="B123" s="136">
        <v>43586</v>
      </c>
      <c r="C123" s="134"/>
      <c r="D123" s="134" t="s">
        <v>175</v>
      </c>
      <c r="E123" s="134"/>
      <c r="F123" s="115"/>
    </row>
    <row r="124" spans="1:11">
      <c r="B124" s="46"/>
      <c r="D124" s="1" t="s">
        <v>176</v>
      </c>
      <c r="F124" s="29"/>
    </row>
    <row r="125" spans="1:11">
      <c r="B125" s="46"/>
      <c r="D125" s="1" t="s">
        <v>177</v>
      </c>
      <c r="F125" s="29"/>
    </row>
    <row r="126" spans="1:11">
      <c r="B126" s="47"/>
      <c r="C126" s="30"/>
      <c r="D126" s="30" t="s">
        <v>178</v>
      </c>
      <c r="E126" s="30"/>
      <c r="F126" s="31"/>
    </row>
    <row r="127" spans="1:11">
      <c r="B127" s="153">
        <v>43594</v>
      </c>
      <c r="C127" s="138"/>
      <c r="D127" s="138" t="s">
        <v>179</v>
      </c>
      <c r="E127" s="138"/>
      <c r="F127" s="140"/>
    </row>
    <row r="138" ht="18" customHeight="1"/>
    <row r="139" ht="18" customHeight="1"/>
    <row r="140" ht="18" customHeight="1"/>
  </sheetData>
  <mergeCells count="43">
    <mergeCell ref="C115:D115"/>
    <mergeCell ref="F110:G110"/>
    <mergeCell ref="F111:G111"/>
    <mergeCell ref="F112:G112"/>
    <mergeCell ref="F113:G113"/>
    <mergeCell ref="F114:G114"/>
    <mergeCell ref="F105:G105"/>
    <mergeCell ref="F106:G106"/>
    <mergeCell ref="F107:G107"/>
    <mergeCell ref="F108:G108"/>
    <mergeCell ref="F109:G109"/>
    <mergeCell ref="F100:G100"/>
    <mergeCell ref="F101:G101"/>
    <mergeCell ref="F102:G102"/>
    <mergeCell ref="F103:G103"/>
    <mergeCell ref="F104:G104"/>
    <mergeCell ref="B92:B98"/>
    <mergeCell ref="B101:B116"/>
    <mergeCell ref="B75:F75"/>
    <mergeCell ref="B91:D91"/>
    <mergeCell ref="E17:F17"/>
    <mergeCell ref="B35:F35"/>
    <mergeCell ref="B53:F53"/>
    <mergeCell ref="B63:F63"/>
    <mergeCell ref="B67:F67"/>
    <mergeCell ref="B18:B19"/>
    <mergeCell ref="C17:D17"/>
    <mergeCell ref="B23:B34"/>
    <mergeCell ref="B36:B37"/>
    <mergeCell ref="B38:B39"/>
    <mergeCell ref="B79:D79"/>
    <mergeCell ref="B43:B44"/>
    <mergeCell ref="B48:B49"/>
    <mergeCell ref="D56:D57"/>
    <mergeCell ref="C76:F76"/>
    <mergeCell ref="C77:F77"/>
    <mergeCell ref="B70:B71"/>
    <mergeCell ref="B64:B66"/>
    <mergeCell ref="B55:B56"/>
    <mergeCell ref="B58:B60"/>
    <mergeCell ref="B69:F69"/>
    <mergeCell ref="B72:F72"/>
    <mergeCell ref="D58:D59"/>
  </mergeCells>
  <hyperlinks>
    <hyperlink ref="D100" r:id="rId1" xr:uid="{0E8AA294-E174-41CC-9FC6-3843EBAB9DBB}"/>
  </hyperlinks>
  <pageMargins left="0.7" right="0.7" top="0.75" bottom="0.75" header="0.3" footer="0.3"/>
  <pageSetup paperSize="8"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Z84"/>
  <sheetViews>
    <sheetView zoomScale="80" zoomScaleNormal="80" workbookViewId="0">
      <pane ySplit="1" topLeftCell="A2" activePane="bottomLeft" state="frozen"/>
      <selection pane="bottomLeft" activeCell="G10" sqref="G10"/>
      <selection activeCell="G10" sqref="G10"/>
    </sheetView>
  </sheetViews>
  <sheetFormatPr defaultColWidth="9" defaultRowHeight="15.75"/>
  <cols>
    <col min="1" max="1" width="10.25" style="1" bestFit="1" customWidth="1"/>
    <col min="2" max="2" width="24" style="1" bestFit="1" customWidth="1"/>
    <col min="3" max="3" width="10.25" style="1" bestFit="1" customWidth="1"/>
    <col min="4" max="6" width="18.375" style="1" customWidth="1"/>
    <col min="7" max="7" width="10.25" style="1" bestFit="1" customWidth="1"/>
    <col min="8" max="8" width="13.875" style="1" bestFit="1" customWidth="1"/>
    <col min="9" max="9" width="10.25" style="1" bestFit="1" customWidth="1"/>
    <col min="10" max="11" width="10.25" style="1" customWidth="1"/>
    <col min="12" max="12" width="25.75" style="1" customWidth="1"/>
    <col min="13" max="13" width="10.25" style="1" bestFit="1" customWidth="1"/>
    <col min="14" max="14" width="19.375" style="1" bestFit="1" customWidth="1"/>
    <col min="15" max="15" width="10.25" style="1" bestFit="1" customWidth="1"/>
    <col min="16" max="16" width="14" style="1" customWidth="1"/>
    <col min="17" max="17" width="10.25" style="1" bestFit="1" customWidth="1"/>
    <col min="18" max="18" width="13.125" style="1" bestFit="1" customWidth="1"/>
    <col min="19" max="19" width="10.25" style="1" bestFit="1" customWidth="1"/>
    <col min="20" max="20" width="14.5" style="1" bestFit="1" customWidth="1"/>
    <col min="21" max="25" width="9" style="1"/>
    <col min="26" max="26" width="9" style="1" hidden="1" customWidth="1"/>
    <col min="27" max="16384" width="9" style="1"/>
  </cols>
  <sheetData>
    <row r="1" spans="1:26">
      <c r="A1" s="16"/>
      <c r="B1" s="16" t="s">
        <v>180</v>
      </c>
      <c r="D1" s="16" t="s">
        <v>181</v>
      </c>
      <c r="E1" s="16"/>
      <c r="F1" s="16" t="s">
        <v>182</v>
      </c>
      <c r="G1" s="16"/>
      <c r="H1" s="16" t="s">
        <v>183</v>
      </c>
      <c r="J1" s="16" t="s">
        <v>184</v>
      </c>
      <c r="L1" s="16" t="s">
        <v>185</v>
      </c>
      <c r="M1" s="16"/>
      <c r="N1" s="16" t="s">
        <v>186</v>
      </c>
      <c r="O1" s="16"/>
      <c r="P1" s="16" t="s">
        <v>187</v>
      </c>
      <c r="Q1" s="16"/>
      <c r="R1" s="16" t="s">
        <v>188</v>
      </c>
      <c r="S1" s="16"/>
      <c r="T1" s="16" t="s">
        <v>189</v>
      </c>
    </row>
    <row r="2" spans="1:26" hidden="1">
      <c r="A2" s="16"/>
      <c r="B2" s="16"/>
      <c r="D2" s="16"/>
      <c r="E2" s="16"/>
      <c r="F2" s="16"/>
      <c r="G2" s="16"/>
      <c r="H2" s="16"/>
      <c r="L2" s="17" t="s">
        <v>190</v>
      </c>
      <c r="M2" s="16"/>
      <c r="N2" s="16"/>
      <c r="O2" s="16"/>
      <c r="P2" s="16"/>
      <c r="Q2" s="16"/>
      <c r="R2" s="16"/>
      <c r="S2" s="16"/>
      <c r="T2" s="16"/>
      <c r="Z2" s="17" t="s">
        <v>191</v>
      </c>
    </row>
    <row r="3" spans="1:26" hidden="1">
      <c r="A3" s="17"/>
      <c r="B3" s="17" t="s">
        <v>191</v>
      </c>
      <c r="D3" s="17" t="s">
        <v>191</v>
      </c>
      <c r="E3" s="17"/>
      <c r="F3" s="17" t="s">
        <v>191</v>
      </c>
      <c r="G3" s="17"/>
      <c r="H3" s="17" t="s">
        <v>191</v>
      </c>
      <c r="I3" s="17"/>
      <c r="J3" s="17" t="s">
        <v>192</v>
      </c>
      <c r="K3" s="17"/>
      <c r="L3" s="17" t="s">
        <v>191</v>
      </c>
      <c r="M3" s="17"/>
      <c r="N3" s="17" t="s">
        <v>191</v>
      </c>
      <c r="O3" s="6"/>
      <c r="P3" s="17" t="s">
        <v>191</v>
      </c>
      <c r="Q3" s="17"/>
      <c r="R3" s="17" t="s">
        <v>191</v>
      </c>
      <c r="S3" s="17"/>
      <c r="T3" s="17" t="s">
        <v>191</v>
      </c>
      <c r="Z3" s="1" t="s">
        <v>193</v>
      </c>
    </row>
    <row r="4" spans="1:26">
      <c r="B4" s="1" t="s">
        <v>194</v>
      </c>
      <c r="D4" s="1" t="s">
        <v>195</v>
      </c>
      <c r="F4" s="1" t="s">
        <v>136</v>
      </c>
      <c r="H4" s="1" t="s">
        <v>196</v>
      </c>
      <c r="J4" s="1" t="s">
        <v>197</v>
      </c>
      <c r="L4" s="1" t="s">
        <v>198</v>
      </c>
      <c r="N4" s="39" t="s">
        <v>150</v>
      </c>
      <c r="O4" s="6"/>
      <c r="P4" s="36"/>
      <c r="R4" s="1" t="s">
        <v>199</v>
      </c>
      <c r="T4" s="1" t="s">
        <v>138</v>
      </c>
      <c r="Z4" s="1" t="s">
        <v>200</v>
      </c>
    </row>
    <row r="5" spans="1:26">
      <c r="B5" s="1" t="s">
        <v>201</v>
      </c>
      <c r="D5" s="1" t="s">
        <v>202</v>
      </c>
      <c r="F5" s="1" t="s">
        <v>203</v>
      </c>
      <c r="H5" s="1" t="s">
        <v>204</v>
      </c>
      <c r="J5" s="1" t="s">
        <v>150</v>
      </c>
      <c r="L5" s="1" t="s">
        <v>205</v>
      </c>
      <c r="M5" s="6" t="s">
        <v>206</v>
      </c>
      <c r="N5" s="36"/>
      <c r="O5" s="6" t="s">
        <v>206</v>
      </c>
      <c r="R5" s="1" t="s">
        <v>207</v>
      </c>
      <c r="T5" s="1" t="s">
        <v>140</v>
      </c>
    </row>
    <row r="6" spans="1:26">
      <c r="B6" s="1" t="s">
        <v>208</v>
      </c>
      <c r="D6" s="1" t="s">
        <v>209</v>
      </c>
      <c r="F6" s="1" t="s">
        <v>138</v>
      </c>
      <c r="H6" s="1" t="s">
        <v>210</v>
      </c>
      <c r="J6" s="1" t="s">
        <v>211</v>
      </c>
      <c r="L6" s="1" t="s">
        <v>212</v>
      </c>
      <c r="M6" s="6" t="s">
        <v>206</v>
      </c>
      <c r="N6" s="36"/>
      <c r="O6" s="6" t="s">
        <v>206</v>
      </c>
      <c r="R6" s="1" t="s">
        <v>213</v>
      </c>
      <c r="T6" s="1" t="s">
        <v>214</v>
      </c>
      <c r="Z6" s="1" t="s">
        <v>191</v>
      </c>
    </row>
    <row r="7" spans="1:26">
      <c r="B7" s="1" t="s">
        <v>215</v>
      </c>
      <c r="D7" s="1" t="s">
        <v>216</v>
      </c>
      <c r="F7" s="1" t="s">
        <v>140</v>
      </c>
      <c r="H7" s="1" t="s">
        <v>217</v>
      </c>
      <c r="L7" s="1" t="s">
        <v>218</v>
      </c>
      <c r="M7" s="6" t="s">
        <v>206</v>
      </c>
      <c r="N7" s="36"/>
      <c r="O7" s="6" t="s">
        <v>206</v>
      </c>
      <c r="R7" s="1" t="s">
        <v>219</v>
      </c>
      <c r="S7" s="6" t="s">
        <v>206</v>
      </c>
      <c r="Z7" s="1" t="s">
        <v>220</v>
      </c>
    </row>
    <row r="8" spans="1:26">
      <c r="B8" s="1" t="s">
        <v>221</v>
      </c>
      <c r="D8" s="1" t="s">
        <v>222</v>
      </c>
      <c r="F8" s="1" t="s">
        <v>142</v>
      </c>
      <c r="H8" s="1" t="s">
        <v>223</v>
      </c>
      <c r="L8" s="1" t="s">
        <v>224</v>
      </c>
      <c r="M8" s="6" t="s">
        <v>206</v>
      </c>
      <c r="O8" s="6" t="s">
        <v>206</v>
      </c>
      <c r="R8" s="1" t="s">
        <v>225</v>
      </c>
      <c r="S8" s="6" t="s">
        <v>206</v>
      </c>
      <c r="Z8" s="1" t="s">
        <v>226</v>
      </c>
    </row>
    <row r="9" spans="1:26">
      <c r="B9" s="1" t="s">
        <v>227</v>
      </c>
      <c r="C9" s="6"/>
      <c r="D9" s="1" t="s">
        <v>228</v>
      </c>
      <c r="F9" s="1" t="s">
        <v>144</v>
      </c>
      <c r="H9" s="1" t="s">
        <v>229</v>
      </c>
      <c r="L9" s="1" t="s">
        <v>230</v>
      </c>
      <c r="M9" s="6" t="s">
        <v>206</v>
      </c>
      <c r="O9" s="6" t="s">
        <v>206</v>
      </c>
      <c r="R9" s="1" t="s">
        <v>231</v>
      </c>
      <c r="S9" s="6" t="s">
        <v>206</v>
      </c>
    </row>
    <row r="10" spans="1:26">
      <c r="B10" s="1" t="s">
        <v>232</v>
      </c>
      <c r="C10" s="6"/>
      <c r="D10" s="1" t="s">
        <v>233</v>
      </c>
      <c r="F10" s="1" t="s">
        <v>146</v>
      </c>
      <c r="H10" s="1" t="s">
        <v>234</v>
      </c>
      <c r="L10" s="1" t="s">
        <v>235</v>
      </c>
      <c r="O10" s="6" t="s">
        <v>206</v>
      </c>
      <c r="R10" s="1" t="s">
        <v>236</v>
      </c>
      <c r="S10" s="6" t="s">
        <v>206</v>
      </c>
      <c r="Z10" s="17" t="s">
        <v>237</v>
      </c>
    </row>
    <row r="11" spans="1:26">
      <c r="B11" s="1" t="s">
        <v>238</v>
      </c>
      <c r="C11" s="6"/>
      <c r="D11" s="1" t="s">
        <v>239</v>
      </c>
      <c r="F11" s="1" t="s">
        <v>148</v>
      </c>
      <c r="G11" s="6" t="s">
        <v>206</v>
      </c>
      <c r="L11" s="1" t="s">
        <v>240</v>
      </c>
      <c r="O11" s="6" t="s">
        <v>206</v>
      </c>
      <c r="R11" s="1" t="s">
        <v>241</v>
      </c>
      <c r="S11" s="6" t="s">
        <v>206</v>
      </c>
      <c r="Z11" s="1" t="s">
        <v>242</v>
      </c>
    </row>
    <row r="12" spans="1:26">
      <c r="B12" s="1" t="s">
        <v>243</v>
      </c>
      <c r="C12" s="6"/>
      <c r="D12" s="1" t="s">
        <v>244</v>
      </c>
      <c r="F12" s="1" t="s">
        <v>150</v>
      </c>
      <c r="G12" s="6" t="s">
        <v>206</v>
      </c>
      <c r="L12" s="1" t="s">
        <v>245</v>
      </c>
      <c r="O12" s="6" t="s">
        <v>206</v>
      </c>
      <c r="R12" s="1" t="s">
        <v>246</v>
      </c>
      <c r="Z12" s="1" t="s">
        <v>247</v>
      </c>
    </row>
    <row r="13" spans="1:26">
      <c r="B13" s="1" t="s">
        <v>248</v>
      </c>
      <c r="C13" s="6" t="s">
        <v>206</v>
      </c>
      <c r="D13" s="1" t="s">
        <v>249</v>
      </c>
      <c r="E13" s="6"/>
      <c r="F13" s="1" t="s">
        <v>250</v>
      </c>
      <c r="G13" s="6" t="s">
        <v>206</v>
      </c>
      <c r="L13" s="1" t="s">
        <v>251</v>
      </c>
      <c r="O13" s="6" t="s">
        <v>206</v>
      </c>
      <c r="R13" s="1" t="s">
        <v>252</v>
      </c>
      <c r="Z13" s="1" t="s">
        <v>253</v>
      </c>
    </row>
    <row r="14" spans="1:26">
      <c r="B14" s="1" t="s">
        <v>254</v>
      </c>
      <c r="C14" s="6" t="s">
        <v>206</v>
      </c>
      <c r="E14" s="6" t="s">
        <v>206</v>
      </c>
      <c r="F14" s="1" t="s">
        <v>255</v>
      </c>
      <c r="G14" s="6" t="s">
        <v>206</v>
      </c>
      <c r="L14" s="39" t="s">
        <v>256</v>
      </c>
      <c r="Q14" s="6" t="s">
        <v>206</v>
      </c>
    </row>
    <row r="15" spans="1:26">
      <c r="B15" s="1" t="s">
        <v>257</v>
      </c>
      <c r="C15" s="6" t="s">
        <v>206</v>
      </c>
      <c r="E15" s="6" t="s">
        <v>206</v>
      </c>
      <c r="G15" s="6" t="s">
        <v>206</v>
      </c>
      <c r="L15" s="39" t="s">
        <v>258</v>
      </c>
      <c r="Q15" s="6" t="s">
        <v>206</v>
      </c>
      <c r="Z15" s="1" t="s">
        <v>259</v>
      </c>
    </row>
    <row r="16" spans="1:26">
      <c r="B16" s="1" t="s">
        <v>260</v>
      </c>
      <c r="C16" s="6" t="s">
        <v>206</v>
      </c>
      <c r="E16" s="6" t="s">
        <v>206</v>
      </c>
      <c r="L16" s="39" t="s">
        <v>261</v>
      </c>
      <c r="Q16" s="6" t="s">
        <v>206</v>
      </c>
      <c r="Z16" s="1" t="s">
        <v>262</v>
      </c>
    </row>
    <row r="17" spans="1:17">
      <c r="B17" s="1" t="s">
        <v>263</v>
      </c>
      <c r="C17" s="6" t="s">
        <v>206</v>
      </c>
      <c r="E17" s="6" t="s">
        <v>206</v>
      </c>
      <c r="L17" s="39" t="s">
        <v>264</v>
      </c>
      <c r="Q17" s="6" t="s">
        <v>206</v>
      </c>
    </row>
    <row r="18" spans="1:17">
      <c r="B18" s="1" t="s">
        <v>265</v>
      </c>
      <c r="E18" s="6" t="s">
        <v>206</v>
      </c>
      <c r="L18" s="1" t="s">
        <v>266</v>
      </c>
      <c r="Q18" s="6" t="s">
        <v>206</v>
      </c>
    </row>
    <row r="19" spans="1:17">
      <c r="B19" s="1" t="s">
        <v>267</v>
      </c>
      <c r="L19" s="1" t="s">
        <v>268</v>
      </c>
    </row>
    <row r="20" spans="1:17">
      <c r="B20" s="1" t="s">
        <v>269</v>
      </c>
      <c r="L20" s="1" t="s">
        <v>270</v>
      </c>
    </row>
    <row r="21" spans="1:17">
      <c r="B21" s="1" t="s">
        <v>271</v>
      </c>
      <c r="L21" s="1" t="s">
        <v>272</v>
      </c>
    </row>
    <row r="22" spans="1:17">
      <c r="A22" s="6"/>
      <c r="B22" s="39" t="s">
        <v>202</v>
      </c>
      <c r="L22" s="1" t="s">
        <v>273</v>
      </c>
    </row>
    <row r="23" spans="1:17">
      <c r="A23" s="6" t="s">
        <v>206</v>
      </c>
      <c r="B23" s="1" t="s">
        <v>274</v>
      </c>
      <c r="L23" s="1" t="s">
        <v>275</v>
      </c>
    </row>
    <row r="24" spans="1:17">
      <c r="A24" s="6" t="s">
        <v>206</v>
      </c>
      <c r="L24" s="1" t="s">
        <v>276</v>
      </c>
    </row>
    <row r="25" spans="1:17">
      <c r="A25" s="6" t="s">
        <v>206</v>
      </c>
      <c r="L25" s="1" t="s">
        <v>277</v>
      </c>
    </row>
    <row r="26" spans="1:17">
      <c r="A26" s="6" t="s">
        <v>206</v>
      </c>
      <c r="L26" s="1" t="s">
        <v>278</v>
      </c>
    </row>
    <row r="27" spans="1:17">
      <c r="A27" s="6" t="s">
        <v>206</v>
      </c>
      <c r="L27" s="1" t="s">
        <v>279</v>
      </c>
    </row>
    <row r="28" spans="1:17">
      <c r="L28" s="1" t="s">
        <v>280</v>
      </c>
    </row>
    <row r="29" spans="1:17">
      <c r="L29" s="1" t="s">
        <v>281</v>
      </c>
    </row>
    <row r="30" spans="1:17">
      <c r="L30" s="1" t="s">
        <v>282</v>
      </c>
    </row>
    <row r="31" spans="1:17">
      <c r="L31" s="1" t="s">
        <v>283</v>
      </c>
    </row>
    <row r="32" spans="1:17">
      <c r="L32" s="1" t="s">
        <v>284</v>
      </c>
    </row>
    <row r="33" spans="12:13">
      <c r="L33" s="1" t="s">
        <v>285</v>
      </c>
    </row>
    <row r="34" spans="12:13">
      <c r="L34" s="1" t="s">
        <v>286</v>
      </c>
    </row>
    <row r="35" spans="12:13">
      <c r="L35" s="1" t="s">
        <v>287</v>
      </c>
    </row>
    <row r="36" spans="12:13">
      <c r="L36" s="1" t="s">
        <v>288</v>
      </c>
    </row>
    <row r="37" spans="12:13">
      <c r="L37" s="1" t="s">
        <v>289</v>
      </c>
    </row>
    <row r="38" spans="12:13">
      <c r="L38" s="1" t="s">
        <v>227</v>
      </c>
    </row>
    <row r="39" spans="12:13">
      <c r="L39" s="1" t="s">
        <v>290</v>
      </c>
    </row>
    <row r="40" spans="12:13">
      <c r="L40" s="1" t="s">
        <v>291</v>
      </c>
    </row>
    <row r="41" spans="12:13">
      <c r="L41" s="1" t="s">
        <v>292</v>
      </c>
    </row>
    <row r="42" spans="12:13">
      <c r="L42" s="1" t="s">
        <v>293</v>
      </c>
    </row>
    <row r="43" spans="12:13">
      <c r="L43" s="1" t="s">
        <v>294</v>
      </c>
    </row>
    <row r="44" spans="12:13">
      <c r="L44" s="1" t="s">
        <v>295</v>
      </c>
    </row>
    <row r="45" spans="12:13">
      <c r="L45" s="1" t="s">
        <v>296</v>
      </c>
      <c r="M45" s="36"/>
    </row>
    <row r="46" spans="12:13">
      <c r="L46" s="1" t="s">
        <v>297</v>
      </c>
      <c r="M46" s="36"/>
    </row>
    <row r="47" spans="12:13">
      <c r="L47" s="39" t="s">
        <v>298</v>
      </c>
      <c r="M47" s="36"/>
    </row>
    <row r="48" spans="12:13">
      <c r="L48" s="39" t="s">
        <v>299</v>
      </c>
      <c r="M48" s="36"/>
    </row>
    <row r="49" spans="9:12">
      <c r="L49" s="39" t="s">
        <v>300</v>
      </c>
    </row>
    <row r="50" spans="9:12">
      <c r="L50" s="39" t="s">
        <v>301</v>
      </c>
    </row>
    <row r="51" spans="9:12">
      <c r="L51" s="1" t="s">
        <v>302</v>
      </c>
    </row>
    <row r="52" spans="9:12">
      <c r="L52" s="1" t="s">
        <v>303</v>
      </c>
    </row>
    <row r="53" spans="9:12">
      <c r="L53" s="1" t="s">
        <v>304</v>
      </c>
    </row>
    <row r="54" spans="9:12">
      <c r="L54" s="1" t="s">
        <v>305</v>
      </c>
    </row>
    <row r="55" spans="9:12">
      <c r="J55" s="6"/>
      <c r="K55" s="6"/>
      <c r="L55" s="39" t="s">
        <v>306</v>
      </c>
    </row>
    <row r="56" spans="9:12">
      <c r="J56" s="6"/>
      <c r="K56" s="6"/>
      <c r="L56" s="39" t="s">
        <v>307</v>
      </c>
    </row>
    <row r="57" spans="9:12">
      <c r="J57" s="6"/>
      <c r="K57" s="6"/>
      <c r="L57" s="39" t="s">
        <v>308</v>
      </c>
    </row>
    <row r="58" spans="9:12">
      <c r="J58" s="6"/>
      <c r="K58" s="6"/>
      <c r="L58" s="39" t="s">
        <v>309</v>
      </c>
    </row>
    <row r="59" spans="9:12">
      <c r="J59" s="6"/>
      <c r="K59" s="6"/>
      <c r="L59" s="39" t="s">
        <v>310</v>
      </c>
    </row>
    <row r="60" spans="9:12">
      <c r="I60" s="6"/>
      <c r="J60" s="6"/>
      <c r="K60" s="6"/>
      <c r="L60" s="39" t="s">
        <v>311</v>
      </c>
    </row>
    <row r="61" spans="9:12">
      <c r="I61" s="6"/>
      <c r="J61" s="6"/>
      <c r="K61" s="6"/>
      <c r="L61" s="39" t="s">
        <v>312</v>
      </c>
    </row>
    <row r="62" spans="9:12">
      <c r="I62" s="6"/>
      <c r="J62" s="6"/>
      <c r="K62" s="6"/>
      <c r="L62" s="39" t="s">
        <v>313</v>
      </c>
    </row>
    <row r="63" spans="9:12">
      <c r="I63" s="6"/>
      <c r="J63" s="6"/>
      <c r="K63" s="6"/>
      <c r="L63" s="39" t="s">
        <v>314</v>
      </c>
    </row>
    <row r="64" spans="9:12">
      <c r="I64" s="6"/>
      <c r="J64" s="6"/>
      <c r="K64" s="6"/>
      <c r="L64" s="39" t="s">
        <v>315</v>
      </c>
    </row>
    <row r="65" spans="9:12">
      <c r="I65" s="6"/>
      <c r="J65" s="6"/>
      <c r="K65" s="6"/>
      <c r="L65" s="39" t="s">
        <v>316</v>
      </c>
    </row>
    <row r="66" spans="9:12">
      <c r="I66" s="6"/>
      <c r="J66" s="6"/>
      <c r="K66" s="6"/>
      <c r="L66" s="39" t="s">
        <v>317</v>
      </c>
    </row>
    <row r="67" spans="9:12">
      <c r="I67" s="6"/>
      <c r="J67" s="6"/>
      <c r="K67" s="6"/>
      <c r="L67" s="39" t="s">
        <v>318</v>
      </c>
    </row>
    <row r="68" spans="9:12">
      <c r="I68" s="6"/>
      <c r="J68" s="6"/>
      <c r="K68" s="6"/>
      <c r="L68" s="39" t="s">
        <v>319</v>
      </c>
    </row>
    <row r="69" spans="9:12">
      <c r="L69" s="39" t="s">
        <v>320</v>
      </c>
    </row>
    <row r="70" spans="9:12">
      <c r="L70" s="39" t="s">
        <v>321</v>
      </c>
    </row>
    <row r="71" spans="9:12">
      <c r="K71" s="6" t="s">
        <v>206</v>
      </c>
      <c r="L71" s="39"/>
    </row>
    <row r="72" spans="9:12">
      <c r="K72" s="6" t="s">
        <v>206</v>
      </c>
      <c r="L72" s="39"/>
    </row>
    <row r="73" spans="9:12">
      <c r="K73" s="6" t="s">
        <v>206</v>
      </c>
      <c r="L73" s="39"/>
    </row>
    <row r="74" spans="9:12">
      <c r="K74" s="6" t="s">
        <v>206</v>
      </c>
      <c r="L74" s="39"/>
    </row>
    <row r="75" spans="9:12">
      <c r="K75" s="6"/>
      <c r="L75" s="39"/>
    </row>
    <row r="84" spans="12:12">
      <c r="L84" s="36"/>
    </row>
  </sheetData>
  <sortState xmlns:xlrd2="http://schemas.microsoft.com/office/spreadsheetml/2017/richdata2" ref="L55:L68">
    <sortCondition ref="L55"/>
  </sortState>
  <conditionalFormatting sqref="L10">
    <cfRule type="duplicateValues" dxfId="647" priority="17"/>
  </conditionalFormatting>
  <conditionalFormatting sqref="L55">
    <cfRule type="duplicateValues" dxfId="646" priority="15"/>
  </conditionalFormatting>
  <conditionalFormatting sqref="L55">
    <cfRule type="duplicateValues" dxfId="645" priority="16"/>
  </conditionalFormatting>
  <conditionalFormatting sqref="L56">
    <cfRule type="duplicateValues" dxfId="644" priority="13"/>
  </conditionalFormatting>
  <conditionalFormatting sqref="L56">
    <cfRule type="duplicateValues" dxfId="643" priority="14"/>
  </conditionalFormatting>
  <conditionalFormatting sqref="L57">
    <cfRule type="duplicateValues" dxfId="642" priority="11"/>
  </conditionalFormatting>
  <conditionalFormatting sqref="L57">
    <cfRule type="duplicateValues" dxfId="641" priority="12"/>
  </conditionalFormatting>
  <conditionalFormatting sqref="L62:L63">
    <cfRule type="duplicateValues" dxfId="640" priority="9"/>
  </conditionalFormatting>
  <conditionalFormatting sqref="L62:L63">
    <cfRule type="duplicateValues" dxfId="639" priority="10"/>
  </conditionalFormatting>
  <conditionalFormatting sqref="L64">
    <cfRule type="duplicateValues" dxfId="638" priority="7"/>
  </conditionalFormatting>
  <conditionalFormatting sqref="L64">
    <cfRule type="duplicateValues" dxfId="637" priority="8"/>
  </conditionalFormatting>
  <conditionalFormatting sqref="L66">
    <cfRule type="duplicateValues" dxfId="636" priority="3"/>
  </conditionalFormatting>
  <conditionalFormatting sqref="L66">
    <cfRule type="duplicateValues" dxfId="635" priority="4"/>
  </conditionalFormatting>
  <conditionalFormatting sqref="L67">
    <cfRule type="duplicateValues" dxfId="634" priority="1"/>
  </conditionalFormatting>
  <conditionalFormatting sqref="L67">
    <cfRule type="duplicateValues" dxfId="633" priority="2"/>
  </conditionalFormatting>
  <conditionalFormatting sqref="L94:L1048576 L1:L3 L72:L92 L68:L70">
    <cfRule type="duplicateValues" dxfId="632" priority="755"/>
  </conditionalFormatting>
  <conditionalFormatting sqref="L4:L54 L72:L74 L68:L70">
    <cfRule type="duplicateValues" dxfId="631" priority="760"/>
  </conditionalFormatting>
  <conditionalFormatting sqref="L65">
    <cfRule type="duplicateValues" dxfId="630" priority="764"/>
  </conditionalFormatting>
  <pageMargins left="0.7" right="0.7" top="0.75" bottom="0.75" header="0.3" footer="0.3"/>
  <pageSetup paperSize="8"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1E64D-5C35-4464-AE8F-302E2BA80858}">
  <sheetPr>
    <tabColor theme="7" tint="0.59999389629810485"/>
    <pageSetUpPr fitToPage="1"/>
  </sheetPr>
  <dimension ref="A1:BA104"/>
  <sheetViews>
    <sheetView zoomScale="70" zoomScaleNormal="70" workbookViewId="0">
      <selection activeCell="G10" sqref="G10"/>
    </sheetView>
  </sheetViews>
  <sheetFormatPr defaultColWidth="11" defaultRowHeight="15"/>
  <cols>
    <col min="1" max="1" width="4.5" style="72" customWidth="1"/>
    <col min="2" max="2" width="11" style="72"/>
    <col min="3" max="3" width="27.625" style="72" customWidth="1"/>
    <col min="4" max="5" width="16.75" style="72" customWidth="1"/>
    <col min="6" max="21" width="12.5" style="72" customWidth="1"/>
    <col min="22" max="51" width="11" style="72"/>
    <col min="52" max="52" width="101.375" style="105" hidden="1" customWidth="1"/>
    <col min="53" max="53" width="182" style="105" hidden="1" customWidth="1"/>
    <col min="54" max="16384" width="11" style="72"/>
  </cols>
  <sheetData>
    <row r="1" spans="1:52" ht="21">
      <c r="A1" s="3" t="s">
        <v>322</v>
      </c>
      <c r="B1" s="151"/>
      <c r="C1" s="151"/>
      <c r="D1" s="98"/>
      <c r="E1" s="151"/>
      <c r="F1" s="151"/>
      <c r="G1" s="151"/>
      <c r="H1" s="151"/>
      <c r="I1" s="151"/>
      <c r="J1" s="151"/>
      <c r="K1" s="151"/>
      <c r="L1" s="151"/>
      <c r="M1" s="151"/>
      <c r="N1" s="151"/>
      <c r="O1" s="151"/>
      <c r="P1" s="151"/>
      <c r="Q1" s="151"/>
      <c r="R1" s="151"/>
      <c r="S1" s="151"/>
      <c r="T1" s="151"/>
      <c r="U1" s="151"/>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row>
    <row r="2" spans="1:52">
      <c r="A2" s="98" t="s">
        <v>323</v>
      </c>
      <c r="B2" s="151"/>
      <c r="C2" s="151"/>
      <c r="D2" s="98"/>
      <c r="E2" s="151"/>
      <c r="F2" s="151"/>
      <c r="G2" s="151"/>
      <c r="H2" s="151"/>
      <c r="I2" s="151"/>
      <c r="J2" s="151"/>
      <c r="K2" s="151"/>
      <c r="L2" s="151"/>
      <c r="M2" s="151"/>
      <c r="N2" s="151"/>
      <c r="O2" s="151"/>
      <c r="P2" s="151"/>
      <c r="Q2" s="151"/>
      <c r="R2" s="151"/>
      <c r="S2" s="151"/>
      <c r="T2" s="151"/>
      <c r="U2" s="151"/>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row>
    <row r="3" spans="1:52">
      <c r="A3" s="151"/>
      <c r="B3" s="151"/>
      <c r="C3" s="151"/>
      <c r="D3" s="151"/>
      <c r="E3" s="151"/>
      <c r="F3" s="151"/>
      <c r="G3" s="151"/>
      <c r="H3" s="151"/>
      <c r="I3" s="151"/>
      <c r="J3" s="151"/>
      <c r="K3" s="151"/>
      <c r="L3" s="151"/>
      <c r="M3" s="151"/>
      <c r="N3" s="151"/>
      <c r="O3" s="151"/>
      <c r="P3" s="151"/>
      <c r="Q3" s="151"/>
      <c r="R3" s="151"/>
      <c r="S3" s="151"/>
      <c r="T3" s="151"/>
      <c r="U3" s="151"/>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row>
    <row r="4" spans="1:52" ht="21" customHeight="1">
      <c r="A4" s="151"/>
      <c r="B4" s="283" t="s">
        <v>324</v>
      </c>
      <c r="C4" s="284"/>
      <c r="D4" s="284"/>
      <c r="E4" s="284"/>
      <c r="F4" s="284"/>
      <c r="G4" s="284"/>
      <c r="H4" s="284"/>
      <c r="I4" s="284"/>
      <c r="J4" s="284"/>
      <c r="K4" s="285"/>
      <c r="L4" s="74"/>
      <c r="M4" s="74"/>
      <c r="N4" s="74"/>
      <c r="O4" s="74"/>
      <c r="P4" s="151"/>
      <c r="Q4" s="151"/>
      <c r="R4" s="151"/>
      <c r="S4" s="151"/>
      <c r="T4" s="151"/>
      <c r="U4" s="151"/>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row>
    <row r="5" spans="1:52" ht="15.75" customHeight="1">
      <c r="A5" s="151"/>
      <c r="B5" s="404" t="s">
        <v>325</v>
      </c>
      <c r="C5" s="404"/>
      <c r="D5" s="248" t="s">
        <v>326</v>
      </c>
      <c r="E5" s="249"/>
      <c r="F5" s="249"/>
      <c r="G5" s="249"/>
      <c r="H5" s="249"/>
      <c r="I5" s="249"/>
      <c r="J5" s="249"/>
      <c r="K5" s="250"/>
      <c r="L5" s="405"/>
      <c r="M5" s="405"/>
      <c r="N5" s="405"/>
      <c r="O5" s="405"/>
      <c r="P5" s="151"/>
      <c r="Q5" s="151"/>
      <c r="R5" s="151"/>
      <c r="S5" s="151"/>
      <c r="T5" s="151"/>
      <c r="U5" s="151"/>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row>
    <row r="6" spans="1:52" ht="15.75" customHeight="1">
      <c r="A6" s="151"/>
      <c r="B6" s="404" t="s">
        <v>327</v>
      </c>
      <c r="C6" s="404"/>
      <c r="D6" s="406">
        <v>44217</v>
      </c>
      <c r="E6" s="407"/>
      <c r="F6" s="407"/>
      <c r="G6" s="407"/>
      <c r="H6" s="407"/>
      <c r="I6" s="407"/>
      <c r="J6" s="407"/>
      <c r="K6" s="408"/>
      <c r="L6" s="405"/>
      <c r="M6" s="405"/>
      <c r="N6" s="405"/>
      <c r="O6" s="405"/>
      <c r="P6" s="151"/>
      <c r="Q6" s="151"/>
      <c r="R6" s="151"/>
      <c r="S6" s="151"/>
      <c r="T6" s="151"/>
      <c r="U6" s="151"/>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row>
    <row r="7" spans="1:52" ht="15.75" customHeight="1">
      <c r="A7" s="151"/>
      <c r="B7" s="409" t="s">
        <v>328</v>
      </c>
      <c r="C7" s="410"/>
      <c r="D7" s="248" t="s">
        <v>329</v>
      </c>
      <c r="E7" s="249"/>
      <c r="F7" s="249"/>
      <c r="G7" s="249"/>
      <c r="H7" s="249"/>
      <c r="I7" s="249"/>
      <c r="J7" s="249"/>
      <c r="K7" s="250"/>
      <c r="L7" s="405"/>
      <c r="M7" s="405"/>
      <c r="N7" s="405"/>
      <c r="O7" s="405"/>
      <c r="P7" s="151"/>
      <c r="Q7" s="151"/>
      <c r="R7" s="151"/>
      <c r="S7" s="151"/>
      <c r="T7" s="151"/>
      <c r="U7" s="151"/>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row>
    <row r="8" spans="1:52">
      <c r="A8" s="151"/>
      <c r="B8" s="286" t="s">
        <v>18</v>
      </c>
      <c r="C8" s="287"/>
      <c r="D8" s="411" t="s">
        <v>274</v>
      </c>
      <c r="E8" s="412"/>
      <c r="F8" s="412"/>
      <c r="G8" s="412"/>
      <c r="H8" s="412"/>
      <c r="I8" s="412"/>
      <c r="J8" s="412"/>
      <c r="K8" s="413"/>
      <c r="L8" s="414"/>
      <c r="M8" s="414"/>
      <c r="N8" s="414"/>
      <c r="O8" s="414"/>
      <c r="P8" s="151"/>
      <c r="Q8" s="151"/>
      <c r="R8" s="151"/>
      <c r="S8" s="151"/>
      <c r="T8" s="151"/>
      <c r="U8" s="151"/>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row>
    <row r="9" spans="1:52" ht="15.75" customHeight="1">
      <c r="A9" s="151"/>
      <c r="B9" s="288"/>
      <c r="C9" s="289"/>
      <c r="D9" s="411" t="s">
        <v>330</v>
      </c>
      <c r="E9" s="412"/>
      <c r="F9" s="412"/>
      <c r="G9" s="412"/>
      <c r="H9" s="412"/>
      <c r="I9" s="412"/>
      <c r="J9" s="412"/>
      <c r="K9" s="413"/>
      <c r="L9" s="414"/>
      <c r="M9" s="414"/>
      <c r="N9" s="414"/>
      <c r="O9" s="414"/>
      <c r="P9" s="151"/>
      <c r="Q9" s="151"/>
      <c r="R9" s="151"/>
      <c r="S9" s="151"/>
      <c r="T9" s="151"/>
      <c r="U9" s="151"/>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row>
    <row r="10" spans="1:52" ht="15.75" customHeight="1">
      <c r="A10" s="151"/>
      <c r="B10" s="290" t="s">
        <v>22</v>
      </c>
      <c r="C10" s="290"/>
      <c r="D10" s="291" t="s">
        <v>200</v>
      </c>
      <c r="E10" s="292"/>
      <c r="F10" s="292"/>
      <c r="G10" s="292"/>
      <c r="H10" s="292"/>
      <c r="I10" s="292"/>
      <c r="J10" s="292"/>
      <c r="K10" s="293"/>
      <c r="L10" s="73"/>
      <c r="M10" s="73"/>
      <c r="N10" s="73"/>
      <c r="O10" s="73"/>
      <c r="P10" s="151"/>
      <c r="Q10" s="151"/>
      <c r="R10" s="151"/>
      <c r="S10" s="151"/>
      <c r="T10" s="151"/>
      <c r="U10" s="151"/>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row>
    <row r="11" spans="1:52" ht="15.75" customHeight="1">
      <c r="A11" s="151"/>
      <c r="B11" s="290" t="s">
        <v>24</v>
      </c>
      <c r="C11" s="290"/>
      <c r="D11" s="291" t="s">
        <v>233</v>
      </c>
      <c r="E11" s="292"/>
      <c r="F11" s="292"/>
      <c r="G11" s="292"/>
      <c r="H11" s="292"/>
      <c r="I11" s="292"/>
      <c r="J11" s="292"/>
      <c r="K11" s="293"/>
      <c r="L11" s="405"/>
      <c r="M11" s="405"/>
      <c r="N11" s="405"/>
      <c r="O11" s="405"/>
      <c r="P11" s="151"/>
      <c r="Q11" s="151"/>
      <c r="R11" s="151"/>
      <c r="S11" s="151"/>
      <c r="T11" s="151"/>
      <c r="U11" s="151"/>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row>
    <row r="12" spans="1:52" ht="182.25" customHeight="1">
      <c r="A12" s="151"/>
      <c r="B12" s="415" t="s">
        <v>27</v>
      </c>
      <c r="C12" s="415"/>
      <c r="D12" s="294" t="s">
        <v>331</v>
      </c>
      <c r="E12" s="416"/>
      <c r="F12" s="416"/>
      <c r="G12" s="416"/>
      <c r="H12" s="416"/>
      <c r="I12" s="416"/>
      <c r="J12" s="416"/>
      <c r="K12" s="417"/>
      <c r="L12" s="414"/>
      <c r="M12" s="414"/>
      <c r="N12" s="414"/>
      <c r="O12" s="414"/>
      <c r="P12" s="151"/>
      <c r="Q12" s="151"/>
      <c r="R12" s="151"/>
      <c r="S12" s="151"/>
      <c r="T12" s="151"/>
      <c r="U12" s="151"/>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06" t="str">
        <f>D12</f>
        <v>A low-voltage network (LV) is part of the distribution system that carries electric energy to end-consumers. The LV networks start from the output side of the MV-LV transformers. The transformers directly feed the different loads, thus constituting the last step in distributing electricity. The voltages used are 220/127 V and 380/220 V, which is regularly equal to the voltage of electric appliances.
The topology of these networks depends on the operation voltage, amount of required phases (3 or 1) and the required reliability. The electrical cables can be overhead lines, underground or a mix of both.</v>
      </c>
    </row>
    <row r="13" spans="1:52" ht="15.75" customHeight="1">
      <c r="A13" s="151"/>
      <c r="B13" s="418" t="s">
        <v>332</v>
      </c>
      <c r="C13" s="418"/>
      <c r="D13" s="419" t="s">
        <v>34</v>
      </c>
      <c r="E13" s="407"/>
      <c r="F13" s="407"/>
      <c r="G13" s="407"/>
      <c r="H13" s="407"/>
      <c r="I13" s="407"/>
      <c r="J13" s="407"/>
      <c r="K13" s="408"/>
      <c r="L13" s="405"/>
      <c r="M13" s="405"/>
      <c r="N13" s="405"/>
      <c r="O13" s="405"/>
      <c r="P13" s="151"/>
      <c r="Q13" s="151"/>
      <c r="R13" s="151"/>
      <c r="S13" s="151"/>
      <c r="T13" s="151"/>
      <c r="U13" s="151"/>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row>
    <row r="14" spans="1:52" ht="49.5" customHeight="1">
      <c r="A14" s="151"/>
      <c r="B14" s="418"/>
      <c r="C14" s="418"/>
      <c r="D14" s="280" t="s">
        <v>333</v>
      </c>
      <c r="E14" s="281"/>
      <c r="F14" s="281"/>
      <c r="G14" s="281"/>
      <c r="H14" s="281"/>
      <c r="I14" s="281"/>
      <c r="J14" s="281"/>
      <c r="K14" s="282"/>
      <c r="L14" s="414"/>
      <c r="M14" s="414"/>
      <c r="N14" s="414"/>
      <c r="O14" s="414"/>
      <c r="P14" s="151"/>
      <c r="Q14" s="151"/>
      <c r="R14" s="151"/>
      <c r="S14" s="151"/>
      <c r="T14" s="151"/>
      <c r="U14" s="151"/>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06" t="str">
        <f>D14</f>
        <v>Commercial technology</v>
      </c>
    </row>
    <row r="15" spans="1:52" ht="21" customHeight="1">
      <c r="A15" s="151"/>
      <c r="B15" s="283" t="s">
        <v>52</v>
      </c>
      <c r="C15" s="284"/>
      <c r="D15" s="284"/>
      <c r="E15" s="284"/>
      <c r="F15" s="284"/>
      <c r="G15" s="284"/>
      <c r="H15" s="284"/>
      <c r="I15" s="284"/>
      <c r="J15" s="284"/>
      <c r="K15" s="285"/>
      <c r="L15" s="74"/>
      <c r="M15" s="74"/>
      <c r="N15" s="74"/>
      <c r="O15" s="74"/>
      <c r="P15" s="151"/>
      <c r="Q15" s="151"/>
      <c r="R15" s="151"/>
      <c r="S15" s="151"/>
      <c r="T15" s="151"/>
      <c r="U15" s="151"/>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row>
    <row r="16" spans="1:52" ht="15" customHeight="1">
      <c r="A16" s="151"/>
      <c r="B16" s="251" t="s">
        <v>53</v>
      </c>
      <c r="C16" s="251"/>
      <c r="D16" s="255" t="s">
        <v>255</v>
      </c>
      <c r="E16" s="277"/>
      <c r="F16" s="277"/>
      <c r="G16" s="277"/>
      <c r="H16" s="277"/>
      <c r="I16" s="277"/>
      <c r="J16" s="277"/>
      <c r="K16" s="256"/>
      <c r="L16" s="74"/>
      <c r="M16" s="74"/>
      <c r="N16" s="74"/>
      <c r="O16" s="74"/>
      <c r="P16" s="151"/>
      <c r="Q16" s="151"/>
      <c r="R16" s="151"/>
      <c r="S16" s="151"/>
      <c r="T16" s="151"/>
      <c r="U16" s="151"/>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row>
    <row r="17" spans="1:51" ht="15" customHeight="1">
      <c r="A17" s="151"/>
      <c r="B17" s="251"/>
      <c r="C17" s="251"/>
      <c r="D17" s="257"/>
      <c r="E17" s="278"/>
      <c r="F17" s="278"/>
      <c r="G17" s="278"/>
      <c r="H17" s="278"/>
      <c r="I17" s="278"/>
      <c r="J17" s="278"/>
      <c r="K17" s="258"/>
      <c r="L17" s="74"/>
      <c r="M17" s="74"/>
      <c r="N17" s="74"/>
      <c r="O17" s="74"/>
      <c r="P17" s="151"/>
      <c r="Q17" s="151"/>
      <c r="R17" s="151"/>
      <c r="S17" s="151"/>
      <c r="T17" s="151"/>
      <c r="U17" s="151"/>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row>
    <row r="18" spans="1:51">
      <c r="A18" s="151"/>
      <c r="B18" s="261"/>
      <c r="C18" s="261"/>
      <c r="D18" s="279" t="s">
        <v>334</v>
      </c>
      <c r="E18" s="279"/>
      <c r="F18" s="279"/>
      <c r="G18" s="162" t="s">
        <v>335</v>
      </c>
      <c r="H18" s="162" t="s">
        <v>336</v>
      </c>
      <c r="I18" s="162" t="s">
        <v>337</v>
      </c>
      <c r="J18" s="162" t="s">
        <v>338</v>
      </c>
      <c r="K18" s="162" t="s">
        <v>339</v>
      </c>
      <c r="L18" s="75"/>
      <c r="M18" s="75"/>
      <c r="N18" s="75"/>
      <c r="O18" s="75"/>
      <c r="P18" s="151"/>
      <c r="Q18" s="151"/>
      <c r="R18" s="151"/>
      <c r="S18" s="151"/>
      <c r="T18" s="151"/>
      <c r="U18" s="151"/>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row>
    <row r="19" spans="1:51" ht="15.75" customHeight="1">
      <c r="A19" s="151"/>
      <c r="B19" s="251" t="s">
        <v>57</v>
      </c>
      <c r="C19" s="251"/>
      <c r="D19" s="210" t="str">
        <f>IF(D16="Please select","Select Functional Unit above",D16)</f>
        <v>km</v>
      </c>
      <c r="E19" s="210"/>
      <c r="F19" s="210"/>
      <c r="G19" s="92"/>
      <c r="H19" s="91"/>
      <c r="I19" s="91"/>
      <c r="J19" s="91"/>
      <c r="K19" s="91"/>
      <c r="L19" s="76"/>
      <c r="M19" s="76"/>
      <c r="N19" s="76"/>
      <c r="O19" s="76"/>
      <c r="P19" s="151"/>
      <c r="Q19" s="151"/>
      <c r="R19" s="151"/>
      <c r="S19" s="151"/>
      <c r="T19" s="151"/>
      <c r="U19" s="151"/>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row>
    <row r="20" spans="1:51" ht="15.75" customHeight="1">
      <c r="A20" s="151"/>
      <c r="B20" s="251"/>
      <c r="C20" s="251"/>
      <c r="D20" s="210"/>
      <c r="E20" s="210"/>
      <c r="F20" s="210"/>
      <c r="G20" s="102" t="s">
        <v>340</v>
      </c>
      <c r="H20" s="102" t="s">
        <v>340</v>
      </c>
      <c r="I20" s="102" t="s">
        <v>340</v>
      </c>
      <c r="J20" s="102" t="s">
        <v>340</v>
      </c>
      <c r="K20" s="102" t="s">
        <v>340</v>
      </c>
      <c r="L20" s="76"/>
      <c r="M20" s="76"/>
      <c r="N20" s="76"/>
      <c r="O20" s="76"/>
      <c r="P20" s="151"/>
      <c r="Q20" s="151"/>
      <c r="R20" s="151"/>
      <c r="S20" s="151"/>
      <c r="T20" s="151"/>
      <c r="U20" s="151"/>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row>
    <row r="21" spans="1:51" ht="15.75" customHeight="1">
      <c r="A21" s="151"/>
      <c r="B21" s="261"/>
      <c r="C21" s="261"/>
      <c r="D21" s="262" t="s">
        <v>341</v>
      </c>
      <c r="E21" s="263"/>
      <c r="F21" s="163" t="s">
        <v>342</v>
      </c>
      <c r="G21" s="224" t="s">
        <v>343</v>
      </c>
      <c r="H21" s="224"/>
      <c r="I21" s="224"/>
      <c r="J21" s="224"/>
      <c r="K21" s="224"/>
      <c r="L21" s="225">
        <v>2030</v>
      </c>
      <c r="M21" s="225"/>
      <c r="N21" s="225"/>
      <c r="O21" s="225"/>
      <c r="P21" s="225"/>
      <c r="Q21" s="224">
        <v>2050</v>
      </c>
      <c r="R21" s="224"/>
      <c r="S21" s="224"/>
      <c r="T21" s="224"/>
      <c r="U21" s="224"/>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row>
    <row r="22" spans="1:51" ht="15.75" customHeight="1">
      <c r="A22" s="151"/>
      <c r="B22" s="264" t="s">
        <v>62</v>
      </c>
      <c r="C22" s="265"/>
      <c r="D22" s="270" t="s">
        <v>237</v>
      </c>
      <c r="E22" s="271"/>
      <c r="F22" s="274" t="s">
        <v>191</v>
      </c>
      <c r="G22" s="162" t="s">
        <v>335</v>
      </c>
      <c r="H22" s="162" t="s">
        <v>336</v>
      </c>
      <c r="I22" s="162" t="s">
        <v>337</v>
      </c>
      <c r="J22" s="162" t="s">
        <v>338</v>
      </c>
      <c r="K22" s="162" t="s">
        <v>339</v>
      </c>
      <c r="L22" s="161" t="s">
        <v>335</v>
      </c>
      <c r="M22" s="161" t="s">
        <v>336</v>
      </c>
      <c r="N22" s="161" t="s">
        <v>337</v>
      </c>
      <c r="O22" s="161" t="s">
        <v>338</v>
      </c>
      <c r="P22" s="161" t="s">
        <v>339</v>
      </c>
      <c r="Q22" s="162" t="s">
        <v>335</v>
      </c>
      <c r="R22" s="162" t="s">
        <v>336</v>
      </c>
      <c r="S22" s="162" t="s">
        <v>337</v>
      </c>
      <c r="T22" s="162" t="s">
        <v>338</v>
      </c>
      <c r="U22" s="162" t="s">
        <v>339</v>
      </c>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row>
    <row r="23" spans="1:51" ht="15" customHeight="1">
      <c r="A23" s="151"/>
      <c r="B23" s="266"/>
      <c r="C23" s="267"/>
      <c r="D23" s="272"/>
      <c r="E23" s="273"/>
      <c r="F23" s="275"/>
      <c r="G23" s="92"/>
      <c r="H23" s="91"/>
      <c r="I23" s="91"/>
      <c r="J23" s="91"/>
      <c r="K23" s="91"/>
      <c r="L23" s="90"/>
      <c r="M23" s="101"/>
      <c r="N23" s="101"/>
      <c r="O23" s="101"/>
      <c r="P23" s="101"/>
      <c r="Q23" s="90"/>
      <c r="R23" s="101"/>
      <c r="S23" s="101"/>
      <c r="T23" s="101"/>
      <c r="U23" s="101"/>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row>
    <row r="24" spans="1:51">
      <c r="A24" s="151"/>
      <c r="B24" s="268"/>
      <c r="C24" s="269"/>
      <c r="D24" s="272"/>
      <c r="E24" s="273"/>
      <c r="F24" s="276"/>
      <c r="G24" s="102" t="s">
        <v>340</v>
      </c>
      <c r="H24" s="102" t="s">
        <v>340</v>
      </c>
      <c r="I24" s="102" t="s">
        <v>340</v>
      </c>
      <c r="J24" s="102" t="s">
        <v>340</v>
      </c>
      <c r="K24" s="102" t="s">
        <v>340</v>
      </c>
      <c r="L24" s="102" t="s">
        <v>340</v>
      </c>
      <c r="M24" s="102" t="s">
        <v>340</v>
      </c>
      <c r="N24" s="102" t="s">
        <v>340</v>
      </c>
      <c r="O24" s="102" t="s">
        <v>340</v>
      </c>
      <c r="P24" s="102" t="s">
        <v>340</v>
      </c>
      <c r="Q24" s="102" t="s">
        <v>340</v>
      </c>
      <c r="R24" s="102" t="s">
        <v>340</v>
      </c>
      <c r="S24" s="102" t="s">
        <v>340</v>
      </c>
      <c r="T24" s="102" t="s">
        <v>340</v>
      </c>
      <c r="U24" s="102" t="s">
        <v>340</v>
      </c>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row>
    <row r="25" spans="1:51" ht="15.75" customHeight="1">
      <c r="A25" s="151"/>
      <c r="B25" s="251" t="s">
        <v>344</v>
      </c>
      <c r="C25" s="251"/>
      <c r="D25" s="255" t="s">
        <v>345</v>
      </c>
      <c r="E25" s="256"/>
      <c r="F25" s="259" t="s">
        <v>346</v>
      </c>
      <c r="G25" s="92"/>
      <c r="H25" s="91"/>
      <c r="I25" s="91"/>
      <c r="J25" s="91"/>
      <c r="K25" s="91"/>
      <c r="L25" s="90"/>
      <c r="M25" s="101"/>
      <c r="N25" s="101"/>
      <c r="O25" s="101"/>
      <c r="P25" s="101"/>
      <c r="Q25" s="90"/>
      <c r="R25" s="101"/>
      <c r="S25" s="101"/>
      <c r="T25" s="101"/>
      <c r="U25" s="101"/>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row>
    <row r="26" spans="1:51" ht="15.75" customHeight="1">
      <c r="A26" s="151"/>
      <c r="B26" s="251"/>
      <c r="C26" s="251"/>
      <c r="D26" s="257"/>
      <c r="E26" s="258"/>
      <c r="F26" s="260"/>
      <c r="G26" s="102" t="s">
        <v>340</v>
      </c>
      <c r="H26" s="102" t="s">
        <v>340</v>
      </c>
      <c r="I26" s="102" t="s">
        <v>340</v>
      </c>
      <c r="J26" s="102" t="s">
        <v>340</v>
      </c>
      <c r="K26" s="102" t="s">
        <v>340</v>
      </c>
      <c r="L26" s="102" t="s">
        <v>340</v>
      </c>
      <c r="M26" s="102" t="s">
        <v>340</v>
      </c>
      <c r="N26" s="102" t="s">
        <v>340</v>
      </c>
      <c r="O26" s="102" t="s">
        <v>340</v>
      </c>
      <c r="P26" s="102" t="s">
        <v>340</v>
      </c>
      <c r="Q26" s="102" t="s">
        <v>340</v>
      </c>
      <c r="R26" s="102" t="s">
        <v>340</v>
      </c>
      <c r="S26" s="102" t="s">
        <v>340</v>
      </c>
      <c r="T26" s="102" t="s">
        <v>340</v>
      </c>
      <c r="U26" s="102" t="s">
        <v>340</v>
      </c>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row>
    <row r="27" spans="1:51">
      <c r="A27" s="151"/>
      <c r="B27" s="244" t="s">
        <v>71</v>
      </c>
      <c r="C27" s="244"/>
      <c r="D27" s="245" t="s">
        <v>347</v>
      </c>
      <c r="E27" s="246"/>
      <c r="F27" s="246"/>
      <c r="G27" s="246"/>
      <c r="H27" s="246"/>
      <c r="I27" s="246"/>
      <c r="J27" s="246"/>
      <c r="K27" s="247"/>
      <c r="L27" s="78"/>
      <c r="M27" s="78"/>
      <c r="N27" s="78"/>
      <c r="O27" s="78"/>
      <c r="P27" s="151"/>
      <c r="Q27" s="151"/>
      <c r="R27" s="151"/>
      <c r="S27" s="151"/>
      <c r="T27" s="151"/>
      <c r="U27" s="151"/>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row>
    <row r="28" spans="1:51">
      <c r="A28" s="151"/>
      <c r="B28" s="244" t="s">
        <v>74</v>
      </c>
      <c r="C28" s="244"/>
      <c r="D28" s="245" t="s">
        <v>348</v>
      </c>
      <c r="E28" s="246"/>
      <c r="F28" s="246"/>
      <c r="G28" s="246"/>
      <c r="H28" s="246"/>
      <c r="I28" s="246"/>
      <c r="J28" s="246"/>
      <c r="K28" s="247"/>
      <c r="L28" s="78"/>
      <c r="M28" s="78"/>
      <c r="N28" s="78"/>
      <c r="O28" s="78"/>
      <c r="P28" s="151"/>
      <c r="Q28" s="151"/>
      <c r="R28" s="151"/>
      <c r="S28" s="151"/>
      <c r="T28" s="151"/>
      <c r="U28" s="151"/>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row>
    <row r="29" spans="1:51" ht="15" customHeight="1">
      <c r="A29" s="151"/>
      <c r="B29" s="244" t="s">
        <v>76</v>
      </c>
      <c r="C29" s="244"/>
      <c r="D29" s="248" t="s">
        <v>191</v>
      </c>
      <c r="E29" s="249"/>
      <c r="F29" s="249"/>
      <c r="G29" s="249"/>
      <c r="H29" s="249"/>
      <c r="I29" s="249"/>
      <c r="J29" s="249"/>
      <c r="K29" s="250"/>
      <c r="L29" s="78"/>
      <c r="M29" s="78"/>
      <c r="N29" s="78"/>
      <c r="O29" s="78"/>
      <c r="P29" s="151"/>
      <c r="Q29" s="151"/>
      <c r="R29" s="151"/>
      <c r="S29" s="151"/>
      <c r="T29" s="151"/>
      <c r="U29" s="151"/>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row>
    <row r="30" spans="1:51" ht="15.75" customHeight="1">
      <c r="A30" s="151"/>
      <c r="B30" s="244" t="s">
        <v>79</v>
      </c>
      <c r="C30" s="244"/>
      <c r="D30" s="245" t="s">
        <v>348</v>
      </c>
      <c r="E30" s="246"/>
      <c r="F30" s="246"/>
      <c r="G30" s="246"/>
      <c r="H30" s="246"/>
      <c r="I30" s="246"/>
      <c r="J30" s="246"/>
      <c r="K30" s="247"/>
      <c r="L30" s="77"/>
      <c r="M30" s="77"/>
      <c r="N30" s="77"/>
      <c r="O30" s="77"/>
      <c r="P30" s="151"/>
      <c r="Q30" s="151"/>
      <c r="R30" s="151"/>
      <c r="S30" s="151"/>
      <c r="T30" s="151"/>
      <c r="U30" s="151"/>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row>
    <row r="31" spans="1:51">
      <c r="A31" s="151"/>
      <c r="B31" s="244" t="s">
        <v>84</v>
      </c>
      <c r="C31" s="244"/>
      <c r="D31" s="245">
        <v>40</v>
      </c>
      <c r="E31" s="246"/>
      <c r="F31" s="246"/>
      <c r="G31" s="246"/>
      <c r="H31" s="246"/>
      <c r="I31" s="246"/>
      <c r="J31" s="246"/>
      <c r="K31" s="247"/>
      <c r="L31" s="78"/>
      <c r="M31" s="78"/>
      <c r="N31" s="78"/>
      <c r="O31" s="78"/>
      <c r="P31" s="151"/>
      <c r="Q31" s="151"/>
      <c r="R31" s="151"/>
      <c r="S31" s="151"/>
      <c r="T31" s="151"/>
      <c r="U31" s="151"/>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row>
    <row r="32" spans="1:51">
      <c r="A32" s="151"/>
      <c r="B32" s="244" t="s">
        <v>86</v>
      </c>
      <c r="C32" s="244"/>
      <c r="D32" s="245" t="s">
        <v>348</v>
      </c>
      <c r="E32" s="246"/>
      <c r="F32" s="246"/>
      <c r="G32" s="246"/>
      <c r="H32" s="246"/>
      <c r="I32" s="246"/>
      <c r="J32" s="246"/>
      <c r="K32" s="247"/>
      <c r="L32" s="78"/>
      <c r="M32" s="78"/>
      <c r="N32" s="78"/>
      <c r="O32" s="78"/>
      <c r="P32" s="151"/>
      <c r="Q32" s="151"/>
      <c r="R32" s="151"/>
      <c r="S32" s="151"/>
      <c r="T32" s="151"/>
      <c r="U32" s="151"/>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row>
    <row r="33" spans="1:53">
      <c r="A33" s="151"/>
      <c r="B33" s="244" t="s">
        <v>88</v>
      </c>
      <c r="C33" s="244"/>
      <c r="D33" s="248" t="s">
        <v>226</v>
      </c>
      <c r="E33" s="249"/>
      <c r="F33" s="249"/>
      <c r="G33" s="249"/>
      <c r="H33" s="249"/>
      <c r="I33" s="249"/>
      <c r="J33" s="249"/>
      <c r="K33" s="250"/>
      <c r="L33" s="78"/>
      <c r="M33" s="78"/>
      <c r="N33" s="78"/>
      <c r="O33" s="78"/>
      <c r="P33" s="151"/>
      <c r="Q33" s="151"/>
      <c r="R33" s="151"/>
      <c r="S33" s="151"/>
      <c r="T33" s="151"/>
      <c r="U33" s="151"/>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row>
    <row r="34" spans="1:53" ht="75">
      <c r="A34" s="151"/>
      <c r="B34" s="251" t="s">
        <v>349</v>
      </c>
      <c r="C34" s="251"/>
      <c r="D34" s="252" t="s">
        <v>350</v>
      </c>
      <c r="E34" s="253"/>
      <c r="F34" s="253"/>
      <c r="G34" s="253"/>
      <c r="H34" s="253"/>
      <c r="I34" s="253"/>
      <c r="J34" s="253"/>
      <c r="K34" s="254"/>
      <c r="L34" s="414"/>
      <c r="M34" s="414"/>
      <c r="N34" s="414"/>
      <c r="O34" s="414"/>
      <c r="P34" s="151"/>
      <c r="Q34" s="151"/>
      <c r="R34" s="151"/>
      <c r="S34" s="151"/>
      <c r="T34" s="151"/>
      <c r="U34" s="151"/>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06" t="str">
        <f>D34</f>
        <v>Non-OECD countries are expected to account for the majority of investments in transmission and distribution networks. Investments are required for grid expansion and to enable consumers to access electricity. In total, the length of the global transmission and distribution network is expected to increase from 25 Mkm in 2012 to 93 Mkm in 2035 [6]. Depending on the region, the cost for transmission infrastructure varies between 4%-15% of the total investments and between 27%-34% for the distribution infrastructure.</v>
      </c>
    </row>
    <row r="35" spans="1:53" ht="21" customHeight="1">
      <c r="A35" s="151"/>
      <c r="B35" s="227" t="s">
        <v>351</v>
      </c>
      <c r="C35" s="227"/>
      <c r="D35" s="227"/>
      <c r="E35" s="227"/>
      <c r="F35" s="227"/>
      <c r="G35" s="227"/>
      <c r="H35" s="227"/>
      <c r="I35" s="227"/>
      <c r="J35" s="227"/>
      <c r="K35" s="227"/>
      <c r="L35" s="227"/>
      <c r="M35" s="227"/>
      <c r="N35" s="227"/>
      <c r="O35" s="227"/>
      <c r="P35" s="227"/>
      <c r="Q35" s="227"/>
      <c r="R35" s="227"/>
      <c r="S35" s="227"/>
      <c r="T35" s="227"/>
      <c r="U35" s="227"/>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row>
    <row r="36" spans="1:53" ht="15.75" customHeight="1">
      <c r="A36" s="151"/>
      <c r="B36" s="242" t="s">
        <v>352</v>
      </c>
      <c r="C36" s="242"/>
      <c r="D36" s="242"/>
      <c r="E36" s="242"/>
      <c r="F36" s="242"/>
      <c r="G36" s="224" t="s">
        <v>343</v>
      </c>
      <c r="H36" s="224"/>
      <c r="I36" s="224"/>
      <c r="J36" s="224"/>
      <c r="K36" s="224"/>
      <c r="L36" s="225">
        <v>2030</v>
      </c>
      <c r="M36" s="225"/>
      <c r="N36" s="225"/>
      <c r="O36" s="225"/>
      <c r="P36" s="225"/>
      <c r="Q36" s="224">
        <v>2050</v>
      </c>
      <c r="R36" s="224"/>
      <c r="S36" s="224"/>
      <c r="T36" s="224"/>
      <c r="U36" s="224"/>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row>
    <row r="37" spans="1:53" ht="15.75" customHeight="1">
      <c r="A37" s="151"/>
      <c r="B37" s="242"/>
      <c r="C37" s="242"/>
      <c r="D37" s="243"/>
      <c r="E37" s="243"/>
      <c r="F37" s="243"/>
      <c r="G37" s="162" t="s">
        <v>335</v>
      </c>
      <c r="H37" s="162" t="s">
        <v>336</v>
      </c>
      <c r="I37" s="162" t="s">
        <v>337</v>
      </c>
      <c r="J37" s="162" t="s">
        <v>338</v>
      </c>
      <c r="K37" s="162" t="s">
        <v>339</v>
      </c>
      <c r="L37" s="161" t="s">
        <v>335</v>
      </c>
      <c r="M37" s="161" t="s">
        <v>336</v>
      </c>
      <c r="N37" s="161" t="s">
        <v>337</v>
      </c>
      <c r="O37" s="161" t="s">
        <v>338</v>
      </c>
      <c r="P37" s="161" t="s">
        <v>339</v>
      </c>
      <c r="Q37" s="162" t="s">
        <v>335</v>
      </c>
      <c r="R37" s="162" t="s">
        <v>336</v>
      </c>
      <c r="S37" s="162" t="s">
        <v>337</v>
      </c>
      <c r="T37" s="162" t="s">
        <v>338</v>
      </c>
      <c r="U37" s="162" t="s">
        <v>339</v>
      </c>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row>
    <row r="38" spans="1:53" ht="15.75" customHeight="1">
      <c r="A38" s="151"/>
      <c r="B38" s="418" t="s">
        <v>95</v>
      </c>
      <c r="C38" s="420"/>
      <c r="D38" s="237" t="s">
        <v>259</v>
      </c>
      <c r="E38" s="239" t="str">
        <f>IF(D16="Please select","Please select 'Functional Unit' above",D16)</f>
        <v>km</v>
      </c>
      <c r="F38" s="240"/>
      <c r="G38" s="169">
        <v>0.05</v>
      </c>
      <c r="H38" s="170">
        <v>4.4999999999999998E-2</v>
      </c>
      <c r="I38" s="170">
        <v>7.3639999999999997E-2</v>
      </c>
      <c r="J38" s="170"/>
      <c r="K38" s="170"/>
      <c r="L38" s="169">
        <v>0.05</v>
      </c>
      <c r="M38" s="170">
        <v>4.4999999999999998E-2</v>
      </c>
      <c r="N38" s="170">
        <v>7.3639999999999997E-2</v>
      </c>
      <c r="O38" s="170"/>
      <c r="P38" s="170"/>
      <c r="Q38" s="169">
        <v>0.05</v>
      </c>
      <c r="R38" s="170">
        <v>4.4999999999999998E-2</v>
      </c>
      <c r="S38" s="170">
        <v>7.3639999999999997E-2</v>
      </c>
      <c r="T38" s="101"/>
      <c r="U38" s="101"/>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row>
    <row r="39" spans="1:53">
      <c r="A39" s="151"/>
      <c r="B39" s="418"/>
      <c r="C39" s="420"/>
      <c r="D39" s="238"/>
      <c r="E39" s="241"/>
      <c r="F39" s="176"/>
      <c r="G39" s="103">
        <v>1</v>
      </c>
      <c r="H39" s="102">
        <v>2</v>
      </c>
      <c r="I39" s="102">
        <v>3</v>
      </c>
      <c r="J39" s="102" t="s">
        <v>340</v>
      </c>
      <c r="K39" s="102" t="s">
        <v>340</v>
      </c>
      <c r="L39" s="103">
        <v>1</v>
      </c>
      <c r="M39" s="102">
        <v>2</v>
      </c>
      <c r="N39" s="102">
        <v>3</v>
      </c>
      <c r="O39" s="102" t="s">
        <v>340</v>
      </c>
      <c r="P39" s="102" t="s">
        <v>340</v>
      </c>
      <c r="Q39" s="103">
        <v>1</v>
      </c>
      <c r="R39" s="102">
        <v>2</v>
      </c>
      <c r="S39" s="102">
        <v>3</v>
      </c>
      <c r="T39" s="102" t="s">
        <v>340</v>
      </c>
      <c r="U39" s="102" t="s">
        <v>340</v>
      </c>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row>
    <row r="40" spans="1:53" ht="15" customHeight="1">
      <c r="A40" s="151"/>
      <c r="B40" s="418" t="s">
        <v>353</v>
      </c>
      <c r="C40" s="418"/>
      <c r="D40" s="237" t="s">
        <v>259</v>
      </c>
      <c r="E40" s="239" t="str">
        <f>IF(D16="Please select","Please select 'Functional Unit' above",D16)</f>
        <v>km</v>
      </c>
      <c r="F40" s="240"/>
      <c r="G40" s="92"/>
      <c r="H40" s="101"/>
      <c r="I40" s="101"/>
      <c r="J40" s="101"/>
      <c r="K40" s="101"/>
      <c r="L40" s="92"/>
      <c r="M40" s="101"/>
      <c r="N40" s="101"/>
      <c r="O40" s="101"/>
      <c r="P40" s="101"/>
      <c r="Q40" s="92"/>
      <c r="R40" s="101"/>
      <c r="S40" s="101"/>
      <c r="T40" s="101"/>
      <c r="U40" s="101"/>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row>
    <row r="41" spans="1:53" ht="15" customHeight="1">
      <c r="A41" s="151"/>
      <c r="B41" s="418"/>
      <c r="C41" s="418"/>
      <c r="D41" s="238"/>
      <c r="E41" s="241"/>
      <c r="F41" s="176"/>
      <c r="G41" s="102" t="s">
        <v>340</v>
      </c>
      <c r="H41" s="102" t="s">
        <v>340</v>
      </c>
      <c r="I41" s="102" t="s">
        <v>340</v>
      </c>
      <c r="J41" s="102" t="s">
        <v>340</v>
      </c>
      <c r="K41" s="102" t="s">
        <v>340</v>
      </c>
      <c r="L41" s="102" t="s">
        <v>340</v>
      </c>
      <c r="M41" s="102" t="s">
        <v>340</v>
      </c>
      <c r="N41" s="102" t="s">
        <v>340</v>
      </c>
      <c r="O41" s="102" t="s">
        <v>340</v>
      </c>
      <c r="P41" s="102" t="s">
        <v>340</v>
      </c>
      <c r="Q41" s="102" t="s">
        <v>340</v>
      </c>
      <c r="R41" s="102" t="s">
        <v>340</v>
      </c>
      <c r="S41" s="102" t="s">
        <v>340</v>
      </c>
      <c r="T41" s="102" t="s">
        <v>340</v>
      </c>
      <c r="U41" s="102" t="s">
        <v>340</v>
      </c>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row>
    <row r="42" spans="1:53" ht="15.75" customHeight="1">
      <c r="A42" s="151"/>
      <c r="B42" s="418" t="s">
        <v>354</v>
      </c>
      <c r="C42" s="418"/>
      <c r="D42" s="237" t="s">
        <v>259</v>
      </c>
      <c r="E42" s="239" t="str">
        <f>IF(D16="Please select","Please select 'Functional Unit' above",D16)</f>
        <v>km</v>
      </c>
      <c r="F42" s="240"/>
      <c r="G42" s="92"/>
      <c r="H42" s="101"/>
      <c r="I42" s="101"/>
      <c r="J42" s="101"/>
      <c r="K42" s="101"/>
      <c r="L42" s="92"/>
      <c r="M42" s="101"/>
      <c r="N42" s="101"/>
      <c r="O42" s="101"/>
      <c r="P42" s="101"/>
      <c r="Q42" s="92"/>
      <c r="R42" s="101"/>
      <c r="S42" s="101"/>
      <c r="T42" s="101"/>
      <c r="U42" s="101"/>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row>
    <row r="43" spans="1:53" ht="15" customHeight="1">
      <c r="A43" s="151"/>
      <c r="B43" s="418"/>
      <c r="C43" s="418"/>
      <c r="D43" s="238"/>
      <c r="E43" s="241"/>
      <c r="F43" s="176"/>
      <c r="G43" s="102" t="s">
        <v>340</v>
      </c>
      <c r="H43" s="102" t="s">
        <v>340</v>
      </c>
      <c r="I43" s="102" t="s">
        <v>340</v>
      </c>
      <c r="J43" s="102" t="s">
        <v>340</v>
      </c>
      <c r="K43" s="102" t="s">
        <v>340</v>
      </c>
      <c r="L43" s="102" t="s">
        <v>340</v>
      </c>
      <c r="M43" s="102" t="s">
        <v>340</v>
      </c>
      <c r="N43" s="102" t="s">
        <v>340</v>
      </c>
      <c r="O43" s="102" t="s">
        <v>340</v>
      </c>
      <c r="P43" s="102" t="s">
        <v>340</v>
      </c>
      <c r="Q43" s="102" t="s">
        <v>340</v>
      </c>
      <c r="R43" s="102" t="s">
        <v>340</v>
      </c>
      <c r="S43" s="102" t="s">
        <v>340</v>
      </c>
      <c r="T43" s="102" t="s">
        <v>340</v>
      </c>
      <c r="U43" s="102" t="s">
        <v>340</v>
      </c>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row>
    <row r="44" spans="1:53" ht="15.75" customHeight="1">
      <c r="A44" s="151"/>
      <c r="B44" s="418" t="s">
        <v>355</v>
      </c>
      <c r="C44" s="418"/>
      <c r="D44" s="237" t="s">
        <v>259</v>
      </c>
      <c r="E44" s="239" t="s">
        <v>192</v>
      </c>
      <c r="F44" s="240"/>
      <c r="G44" s="92"/>
      <c r="H44" s="101"/>
      <c r="I44" s="101"/>
      <c r="J44" s="101"/>
      <c r="K44" s="101"/>
      <c r="L44" s="92"/>
      <c r="M44" s="101"/>
      <c r="N44" s="101"/>
      <c r="O44" s="101"/>
      <c r="P44" s="101"/>
      <c r="Q44" s="92"/>
      <c r="R44" s="101"/>
      <c r="S44" s="101"/>
      <c r="T44" s="101"/>
      <c r="U44" s="101"/>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row>
    <row r="45" spans="1:53" ht="15" customHeight="1">
      <c r="A45" s="151"/>
      <c r="B45" s="418"/>
      <c r="C45" s="418"/>
      <c r="D45" s="238"/>
      <c r="E45" s="241"/>
      <c r="F45" s="176"/>
      <c r="G45" s="102" t="s">
        <v>340</v>
      </c>
      <c r="H45" s="102" t="s">
        <v>340</v>
      </c>
      <c r="I45" s="102" t="s">
        <v>340</v>
      </c>
      <c r="J45" s="102" t="s">
        <v>340</v>
      </c>
      <c r="K45" s="102" t="s">
        <v>340</v>
      </c>
      <c r="L45" s="102" t="s">
        <v>340</v>
      </c>
      <c r="M45" s="102" t="s">
        <v>340</v>
      </c>
      <c r="N45" s="102" t="s">
        <v>340</v>
      </c>
      <c r="O45" s="102" t="s">
        <v>340</v>
      </c>
      <c r="P45" s="102" t="s">
        <v>340</v>
      </c>
      <c r="Q45" s="102" t="s">
        <v>340</v>
      </c>
      <c r="R45" s="102" t="s">
        <v>340</v>
      </c>
      <c r="S45" s="102" t="s">
        <v>340</v>
      </c>
      <c r="T45" s="102" t="s">
        <v>340</v>
      </c>
      <c r="U45" s="102" t="s">
        <v>340</v>
      </c>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row>
    <row r="46" spans="1:53" ht="45">
      <c r="A46" s="151"/>
      <c r="B46" s="415" t="s">
        <v>356</v>
      </c>
      <c r="C46" s="415"/>
      <c r="D46" s="421" t="s">
        <v>357</v>
      </c>
      <c r="E46" s="421"/>
      <c r="F46" s="421"/>
      <c r="G46" s="421"/>
      <c r="H46" s="421"/>
      <c r="I46" s="421"/>
      <c r="J46" s="421"/>
      <c r="K46" s="421"/>
      <c r="L46" s="421"/>
      <c r="M46" s="421"/>
      <c r="N46" s="421"/>
      <c r="O46" s="421"/>
      <c r="P46" s="421"/>
      <c r="Q46" s="421"/>
      <c r="R46" s="421"/>
      <c r="S46" s="421"/>
      <c r="T46" s="421"/>
      <c r="U46" s="421"/>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BA46" s="106" t="str">
        <f>D46</f>
        <v>Costs are based on cable design to operate at 750V. The cost only takes into account the cost of the cables. Cable laying and installation are not accounted for, since it is highly dependant on the network characteristics, i.e. rural or densely populated areas - LV cables designed to operate at 750V current carrying capability range from 30 to 800A. This current varies according to the conductor's condition, its cross-section, insulation material and the number of grouped conductors.</v>
      </c>
    </row>
    <row r="47" spans="1:53" ht="21" customHeight="1">
      <c r="A47" s="151"/>
      <c r="B47" s="227" t="s">
        <v>109</v>
      </c>
      <c r="C47" s="227"/>
      <c r="D47" s="227"/>
      <c r="E47" s="227"/>
      <c r="F47" s="227"/>
      <c r="G47" s="227"/>
      <c r="H47" s="227"/>
      <c r="I47" s="227"/>
      <c r="J47" s="227"/>
      <c r="K47" s="227"/>
      <c r="L47" s="227"/>
      <c r="M47" s="227"/>
      <c r="N47" s="227"/>
      <c r="O47" s="227"/>
      <c r="P47" s="227"/>
      <c r="Q47" s="227"/>
      <c r="R47" s="227"/>
      <c r="S47" s="227"/>
      <c r="T47" s="227"/>
      <c r="U47" s="227"/>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row>
    <row r="48" spans="1:53" ht="15.75" customHeight="1">
      <c r="A48" s="151"/>
      <c r="B48" s="214" t="s">
        <v>358</v>
      </c>
      <c r="C48" s="215"/>
      <c r="D48" s="226" t="s">
        <v>359</v>
      </c>
      <c r="E48" s="226"/>
      <c r="F48" s="226" t="s">
        <v>342</v>
      </c>
      <c r="G48" s="224" t="s">
        <v>343</v>
      </c>
      <c r="H48" s="224"/>
      <c r="I48" s="224"/>
      <c r="J48" s="224"/>
      <c r="K48" s="224"/>
      <c r="L48" s="225">
        <v>2030</v>
      </c>
      <c r="M48" s="225"/>
      <c r="N48" s="225"/>
      <c r="O48" s="225"/>
      <c r="P48" s="225"/>
      <c r="Q48" s="224">
        <v>2050</v>
      </c>
      <c r="R48" s="224"/>
      <c r="S48" s="224"/>
      <c r="T48" s="224"/>
      <c r="U48" s="224"/>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row>
    <row r="49" spans="1:53">
      <c r="A49" s="151"/>
      <c r="B49" s="216"/>
      <c r="C49" s="217"/>
      <c r="D49" s="226"/>
      <c r="E49" s="226"/>
      <c r="F49" s="226"/>
      <c r="G49" s="162" t="s">
        <v>335</v>
      </c>
      <c r="H49" s="162" t="s">
        <v>336</v>
      </c>
      <c r="I49" s="162" t="s">
        <v>337</v>
      </c>
      <c r="J49" s="162" t="s">
        <v>338</v>
      </c>
      <c r="K49" s="162" t="s">
        <v>339</v>
      </c>
      <c r="L49" s="161" t="s">
        <v>335</v>
      </c>
      <c r="M49" s="161" t="s">
        <v>336</v>
      </c>
      <c r="N49" s="161" t="s">
        <v>337</v>
      </c>
      <c r="O49" s="161" t="s">
        <v>338</v>
      </c>
      <c r="P49" s="161" t="s">
        <v>339</v>
      </c>
      <c r="Q49" s="162" t="s">
        <v>335</v>
      </c>
      <c r="R49" s="162" t="s">
        <v>336</v>
      </c>
      <c r="S49" s="162" t="s">
        <v>337</v>
      </c>
      <c r="T49" s="162" t="s">
        <v>338</v>
      </c>
      <c r="U49" s="162" t="s">
        <v>339</v>
      </c>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row>
    <row r="50" spans="1:53" ht="15.75" customHeight="1">
      <c r="A50" s="151"/>
      <c r="B50" s="422" t="s">
        <v>360</v>
      </c>
      <c r="C50" s="423"/>
      <c r="D50" s="424" t="s">
        <v>283</v>
      </c>
      <c r="E50" s="424"/>
      <c r="F50" s="236" t="s">
        <v>150</v>
      </c>
      <c r="G50" s="92">
        <v>-0.98</v>
      </c>
      <c r="H50" s="101"/>
      <c r="I50" s="101"/>
      <c r="J50" s="101"/>
      <c r="K50" s="101"/>
      <c r="L50" s="92">
        <v>-0.98</v>
      </c>
      <c r="M50" s="101"/>
      <c r="N50" s="101"/>
      <c r="O50" s="101"/>
      <c r="P50" s="101"/>
      <c r="Q50" s="92">
        <v>-0.98</v>
      </c>
      <c r="R50" s="101"/>
      <c r="S50" s="101"/>
      <c r="T50" s="101"/>
      <c r="U50" s="101"/>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row>
    <row r="51" spans="1:53">
      <c r="A51" s="151"/>
      <c r="B51" s="425"/>
      <c r="C51" s="426"/>
      <c r="D51" s="424"/>
      <c r="E51" s="424"/>
      <c r="F51" s="236"/>
      <c r="G51" s="103">
        <v>4.5</v>
      </c>
      <c r="H51" s="102" t="s">
        <v>340</v>
      </c>
      <c r="I51" s="102" t="s">
        <v>340</v>
      </c>
      <c r="J51" s="102" t="s">
        <v>340</v>
      </c>
      <c r="K51" s="102" t="s">
        <v>340</v>
      </c>
      <c r="L51" s="103">
        <v>4.5</v>
      </c>
      <c r="M51" s="102" t="s">
        <v>340</v>
      </c>
      <c r="N51" s="102" t="s">
        <v>340</v>
      </c>
      <c r="O51" s="102" t="s">
        <v>340</v>
      </c>
      <c r="P51" s="102" t="s">
        <v>340</v>
      </c>
      <c r="Q51" s="103">
        <v>4.5</v>
      </c>
      <c r="R51" s="102" t="s">
        <v>340</v>
      </c>
      <c r="S51" s="102" t="s">
        <v>340</v>
      </c>
      <c r="T51" s="102" t="s">
        <v>340</v>
      </c>
      <c r="U51" s="102" t="s">
        <v>340</v>
      </c>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row>
    <row r="52" spans="1:53" ht="15" customHeight="1">
      <c r="A52" s="151"/>
      <c r="B52" s="425"/>
      <c r="C52" s="426"/>
      <c r="D52" s="427" t="s">
        <v>283</v>
      </c>
      <c r="E52" s="428"/>
      <c r="F52" s="236" t="s">
        <v>150</v>
      </c>
      <c r="G52" s="92">
        <v>1</v>
      </c>
      <c r="H52" s="101"/>
      <c r="I52" s="101"/>
      <c r="J52" s="101"/>
      <c r="K52" s="101"/>
      <c r="L52" s="92">
        <v>1</v>
      </c>
      <c r="M52" s="101"/>
      <c r="N52" s="101"/>
      <c r="O52" s="101"/>
      <c r="P52" s="101"/>
      <c r="Q52" s="92">
        <v>1</v>
      </c>
      <c r="R52" s="101"/>
      <c r="S52" s="101"/>
      <c r="T52" s="101"/>
      <c r="U52" s="101"/>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row>
    <row r="53" spans="1:53">
      <c r="A53" s="151"/>
      <c r="B53" s="425"/>
      <c r="C53" s="426"/>
      <c r="D53" s="429"/>
      <c r="E53" s="430"/>
      <c r="F53" s="236"/>
      <c r="G53" s="103">
        <v>4.5</v>
      </c>
      <c r="H53" s="102" t="s">
        <v>340</v>
      </c>
      <c r="I53" s="102" t="s">
        <v>340</v>
      </c>
      <c r="J53" s="102" t="s">
        <v>340</v>
      </c>
      <c r="K53" s="102" t="s">
        <v>340</v>
      </c>
      <c r="L53" s="103">
        <v>4.5</v>
      </c>
      <c r="M53" s="102" t="s">
        <v>340</v>
      </c>
      <c r="N53" s="102" t="s">
        <v>340</v>
      </c>
      <c r="O53" s="102" t="s">
        <v>340</v>
      </c>
      <c r="P53" s="102" t="s">
        <v>340</v>
      </c>
      <c r="Q53" s="103">
        <v>4.5</v>
      </c>
      <c r="R53" s="102" t="s">
        <v>340</v>
      </c>
      <c r="S53" s="102" t="s">
        <v>340</v>
      </c>
      <c r="T53" s="102" t="s">
        <v>340</v>
      </c>
      <c r="U53" s="102" t="s">
        <v>340</v>
      </c>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row>
    <row r="54" spans="1:53">
      <c r="A54" s="151"/>
      <c r="B54" s="425"/>
      <c r="C54" s="426"/>
      <c r="D54" s="424" t="s">
        <v>316</v>
      </c>
      <c r="E54" s="424"/>
      <c r="F54" s="236" t="s">
        <v>150</v>
      </c>
      <c r="G54" s="92"/>
      <c r="H54" s="101"/>
      <c r="I54" s="101"/>
      <c r="J54" s="101"/>
      <c r="K54" s="101"/>
      <c r="L54" s="92"/>
      <c r="M54" s="101"/>
      <c r="N54" s="101"/>
      <c r="O54" s="101"/>
      <c r="P54" s="101"/>
      <c r="Q54" s="92"/>
      <c r="R54" s="101"/>
      <c r="S54" s="101"/>
      <c r="T54" s="101"/>
      <c r="U54" s="101"/>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row>
    <row r="55" spans="1:53">
      <c r="A55" s="151"/>
      <c r="B55" s="425"/>
      <c r="C55" s="426"/>
      <c r="D55" s="424"/>
      <c r="E55" s="424"/>
      <c r="F55" s="236"/>
      <c r="G55" s="102" t="s">
        <v>340</v>
      </c>
      <c r="H55" s="102" t="s">
        <v>340</v>
      </c>
      <c r="I55" s="102" t="s">
        <v>340</v>
      </c>
      <c r="J55" s="102" t="s">
        <v>340</v>
      </c>
      <c r="K55" s="102" t="s">
        <v>340</v>
      </c>
      <c r="L55" s="102" t="s">
        <v>340</v>
      </c>
      <c r="M55" s="102" t="s">
        <v>340</v>
      </c>
      <c r="N55" s="102" t="s">
        <v>340</v>
      </c>
      <c r="O55" s="102" t="s">
        <v>340</v>
      </c>
      <c r="P55" s="102" t="s">
        <v>340</v>
      </c>
      <c r="Q55" s="102" t="s">
        <v>340</v>
      </c>
      <c r="R55" s="102" t="s">
        <v>340</v>
      </c>
      <c r="S55" s="102" t="s">
        <v>340</v>
      </c>
      <c r="T55" s="102" t="s">
        <v>340</v>
      </c>
      <c r="U55" s="102" t="s">
        <v>340</v>
      </c>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row>
    <row r="56" spans="1:53">
      <c r="A56" s="151"/>
      <c r="B56" s="425"/>
      <c r="C56" s="426"/>
      <c r="D56" s="424" t="s">
        <v>191</v>
      </c>
      <c r="E56" s="424"/>
      <c r="F56" s="236" t="s">
        <v>150</v>
      </c>
      <c r="G56" s="92"/>
      <c r="H56" s="101"/>
      <c r="I56" s="101"/>
      <c r="J56" s="101"/>
      <c r="K56" s="101"/>
      <c r="L56" s="92"/>
      <c r="M56" s="101"/>
      <c r="N56" s="101"/>
      <c r="O56" s="101"/>
      <c r="P56" s="101"/>
      <c r="Q56" s="92"/>
      <c r="R56" s="101"/>
      <c r="S56" s="101"/>
      <c r="T56" s="101"/>
      <c r="U56" s="101"/>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row>
    <row r="57" spans="1:53">
      <c r="A57" s="151"/>
      <c r="B57" s="431"/>
      <c r="C57" s="432"/>
      <c r="D57" s="424"/>
      <c r="E57" s="424"/>
      <c r="F57" s="236"/>
      <c r="G57" s="102" t="s">
        <v>340</v>
      </c>
      <c r="H57" s="102" t="s">
        <v>340</v>
      </c>
      <c r="I57" s="102" t="s">
        <v>340</v>
      </c>
      <c r="J57" s="102" t="s">
        <v>340</v>
      </c>
      <c r="K57" s="102" t="s">
        <v>340</v>
      </c>
      <c r="L57" s="102" t="s">
        <v>340</v>
      </c>
      <c r="M57" s="102" t="s">
        <v>340</v>
      </c>
      <c r="N57" s="102" t="s">
        <v>340</v>
      </c>
      <c r="O57" s="102" t="s">
        <v>340</v>
      </c>
      <c r="P57" s="102" t="s">
        <v>340</v>
      </c>
      <c r="Q57" s="102" t="s">
        <v>340</v>
      </c>
      <c r="R57" s="102" t="s">
        <v>340</v>
      </c>
      <c r="S57" s="102" t="s">
        <v>340</v>
      </c>
      <c r="T57" s="102" t="s">
        <v>340</v>
      </c>
      <c r="U57" s="102" t="s">
        <v>340</v>
      </c>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row>
    <row r="58" spans="1:53" ht="40.5" customHeight="1">
      <c r="A58" s="151"/>
      <c r="B58" s="418" t="s">
        <v>361</v>
      </c>
      <c r="C58" s="418"/>
      <c r="D58" s="421" t="s">
        <v>362</v>
      </c>
      <c r="E58" s="421"/>
      <c r="F58" s="421"/>
      <c r="G58" s="421"/>
      <c r="H58" s="421"/>
      <c r="I58" s="421"/>
      <c r="J58" s="421"/>
      <c r="K58" s="421"/>
      <c r="L58" s="421"/>
      <c r="M58" s="421"/>
      <c r="N58" s="421"/>
      <c r="O58" s="421"/>
      <c r="P58" s="421"/>
      <c r="Q58" s="421"/>
      <c r="R58" s="421"/>
      <c r="S58" s="421"/>
      <c r="T58" s="421"/>
      <c r="U58" s="421"/>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BA58" s="106" t="str">
        <f>D58</f>
        <v>Distribution systems account for the majority of the total transmission and distribution losses. Failure problems in distribution networks occur more often than transmission. The energy loss is similar in developed countries, i.e. around 5%, with similar infrastructure and population density [4]. For the Netherlands distribution losses are around 4% [4], of which part is due to cable losses and transformer losses. LV networks also account for part of these losses at around 1,9% [4].</v>
      </c>
    </row>
    <row r="59" spans="1:53" ht="21" customHeight="1">
      <c r="A59" s="151"/>
      <c r="B59" s="228" t="s">
        <v>363</v>
      </c>
      <c r="C59" s="229"/>
      <c r="D59" s="229"/>
      <c r="E59" s="229"/>
      <c r="F59" s="229"/>
      <c r="G59" s="229"/>
      <c r="H59" s="229"/>
      <c r="I59" s="229"/>
      <c r="J59" s="229"/>
      <c r="K59" s="229"/>
      <c r="L59" s="229"/>
      <c r="M59" s="229"/>
      <c r="N59" s="229"/>
      <c r="O59" s="229"/>
      <c r="P59" s="229"/>
      <c r="Q59" s="229"/>
      <c r="R59" s="229"/>
      <c r="S59" s="229"/>
      <c r="T59" s="229"/>
      <c r="U59" s="229"/>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row>
    <row r="60" spans="1:53" ht="16.5" customHeight="1">
      <c r="A60" s="151"/>
      <c r="B60" s="422" t="s">
        <v>364</v>
      </c>
      <c r="C60" s="423"/>
      <c r="D60" s="230" t="s">
        <v>365</v>
      </c>
      <c r="E60" s="231"/>
      <c r="F60" s="234" t="s">
        <v>342</v>
      </c>
      <c r="G60" s="224" t="s">
        <v>343</v>
      </c>
      <c r="H60" s="224"/>
      <c r="I60" s="224"/>
      <c r="J60" s="224"/>
      <c r="K60" s="224"/>
      <c r="L60" s="225">
        <v>2030</v>
      </c>
      <c r="M60" s="225"/>
      <c r="N60" s="225"/>
      <c r="O60" s="225"/>
      <c r="P60" s="225"/>
      <c r="Q60" s="224">
        <v>2050</v>
      </c>
      <c r="R60" s="224"/>
      <c r="S60" s="224"/>
      <c r="T60" s="224"/>
      <c r="U60" s="224"/>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row>
    <row r="61" spans="1:53">
      <c r="A61" s="151"/>
      <c r="B61" s="425"/>
      <c r="C61" s="426"/>
      <c r="D61" s="232"/>
      <c r="E61" s="233"/>
      <c r="F61" s="235"/>
      <c r="G61" s="162" t="s">
        <v>335</v>
      </c>
      <c r="H61" s="162" t="s">
        <v>336</v>
      </c>
      <c r="I61" s="162" t="s">
        <v>337</v>
      </c>
      <c r="J61" s="162" t="s">
        <v>338</v>
      </c>
      <c r="K61" s="162" t="s">
        <v>339</v>
      </c>
      <c r="L61" s="161" t="s">
        <v>335</v>
      </c>
      <c r="M61" s="161" t="s">
        <v>336</v>
      </c>
      <c r="N61" s="161" t="s">
        <v>337</v>
      </c>
      <c r="O61" s="161" t="s">
        <v>338</v>
      </c>
      <c r="P61" s="161" t="s">
        <v>339</v>
      </c>
      <c r="Q61" s="162" t="s">
        <v>335</v>
      </c>
      <c r="R61" s="162" t="s">
        <v>336</v>
      </c>
      <c r="S61" s="162" t="s">
        <v>337</v>
      </c>
      <c r="T61" s="162" t="s">
        <v>338</v>
      </c>
      <c r="U61" s="162" t="s">
        <v>339</v>
      </c>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row>
    <row r="62" spans="1:53" ht="15.75" customHeight="1">
      <c r="A62" s="151"/>
      <c r="B62" s="425"/>
      <c r="C62" s="426"/>
      <c r="D62" s="424" t="s">
        <v>348</v>
      </c>
      <c r="E62" s="424"/>
      <c r="F62" s="433" t="s">
        <v>348</v>
      </c>
      <c r="G62" s="92"/>
      <c r="H62" s="101"/>
      <c r="I62" s="101"/>
      <c r="J62" s="101"/>
      <c r="K62" s="101"/>
      <c r="L62" s="92"/>
      <c r="M62" s="101"/>
      <c r="N62" s="101"/>
      <c r="O62" s="101"/>
      <c r="P62" s="101"/>
      <c r="Q62" s="92"/>
      <c r="R62" s="101"/>
      <c r="S62" s="101"/>
      <c r="T62" s="101"/>
      <c r="U62" s="101"/>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row>
    <row r="63" spans="1:53">
      <c r="A63" s="151"/>
      <c r="B63" s="425"/>
      <c r="C63" s="426"/>
      <c r="D63" s="424"/>
      <c r="E63" s="424"/>
      <c r="F63" s="433"/>
      <c r="G63" s="103" t="s">
        <v>340</v>
      </c>
      <c r="H63" s="102" t="s">
        <v>340</v>
      </c>
      <c r="I63" s="102" t="s">
        <v>340</v>
      </c>
      <c r="J63" s="102" t="s">
        <v>340</v>
      </c>
      <c r="K63" s="102" t="s">
        <v>340</v>
      </c>
      <c r="L63" s="103" t="s">
        <v>340</v>
      </c>
      <c r="M63" s="102" t="s">
        <v>340</v>
      </c>
      <c r="N63" s="102" t="s">
        <v>340</v>
      </c>
      <c r="O63" s="102" t="s">
        <v>340</v>
      </c>
      <c r="P63" s="102" t="s">
        <v>340</v>
      </c>
      <c r="Q63" s="103" t="s">
        <v>340</v>
      </c>
      <c r="R63" s="102" t="s">
        <v>340</v>
      </c>
      <c r="S63" s="102" t="s">
        <v>340</v>
      </c>
      <c r="T63" s="102" t="s">
        <v>340</v>
      </c>
      <c r="U63" s="102" t="s">
        <v>340</v>
      </c>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row>
    <row r="64" spans="1:53">
      <c r="A64" s="151"/>
      <c r="B64" s="425"/>
      <c r="C64" s="426"/>
      <c r="D64" s="424" t="s">
        <v>348</v>
      </c>
      <c r="E64" s="424"/>
      <c r="F64" s="433" t="s">
        <v>348</v>
      </c>
      <c r="G64" s="92"/>
      <c r="H64" s="101"/>
      <c r="I64" s="101"/>
      <c r="J64" s="101"/>
      <c r="K64" s="101"/>
      <c r="L64" s="92"/>
      <c r="M64" s="101"/>
      <c r="N64" s="101"/>
      <c r="O64" s="101"/>
      <c r="P64" s="101"/>
      <c r="Q64" s="92"/>
      <c r="R64" s="101"/>
      <c r="S64" s="101"/>
      <c r="T64" s="101"/>
      <c r="U64" s="101"/>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row>
    <row r="65" spans="1:53">
      <c r="A65" s="151"/>
      <c r="B65" s="431"/>
      <c r="C65" s="432"/>
      <c r="D65" s="424"/>
      <c r="E65" s="424"/>
      <c r="F65" s="433"/>
      <c r="G65" s="102" t="s">
        <v>340</v>
      </c>
      <c r="H65" s="102" t="s">
        <v>340</v>
      </c>
      <c r="I65" s="102" t="s">
        <v>340</v>
      </c>
      <c r="J65" s="102" t="s">
        <v>340</v>
      </c>
      <c r="K65" s="102" t="s">
        <v>340</v>
      </c>
      <c r="L65" s="102" t="s">
        <v>340</v>
      </c>
      <c r="M65" s="102" t="s">
        <v>340</v>
      </c>
      <c r="N65" s="102" t="s">
        <v>340</v>
      </c>
      <c r="O65" s="102" t="s">
        <v>340</v>
      </c>
      <c r="P65" s="102" t="s">
        <v>340</v>
      </c>
      <c r="Q65" s="102" t="s">
        <v>340</v>
      </c>
      <c r="R65" s="102" t="s">
        <v>340</v>
      </c>
      <c r="S65" s="102" t="s">
        <v>340</v>
      </c>
      <c r="T65" s="102" t="s">
        <v>340</v>
      </c>
      <c r="U65" s="102" t="s">
        <v>340</v>
      </c>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row>
    <row r="66" spans="1:53" ht="40.5" customHeight="1">
      <c r="A66" s="151"/>
      <c r="B66" s="418" t="s">
        <v>366</v>
      </c>
      <c r="C66" s="418"/>
      <c r="D66" s="421" t="s">
        <v>367</v>
      </c>
      <c r="E66" s="421"/>
      <c r="F66" s="421"/>
      <c r="G66" s="421"/>
      <c r="H66" s="421"/>
      <c r="I66" s="421"/>
      <c r="J66" s="421"/>
      <c r="K66" s="421"/>
      <c r="L66" s="421"/>
      <c r="M66" s="421"/>
      <c r="N66" s="421"/>
      <c r="O66" s="421"/>
      <c r="P66" s="421"/>
      <c r="Q66" s="421"/>
      <c r="R66" s="421"/>
      <c r="S66" s="421"/>
      <c r="T66" s="421"/>
      <c r="U66" s="421"/>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BA66" s="106" t="str">
        <f>D66</f>
        <v>Explain here</v>
      </c>
    </row>
    <row r="67" spans="1:53" ht="21" customHeight="1">
      <c r="A67" s="151"/>
      <c r="B67" s="227" t="s">
        <v>368</v>
      </c>
      <c r="C67" s="227"/>
      <c r="D67" s="227"/>
      <c r="E67" s="227"/>
      <c r="F67" s="227"/>
      <c r="G67" s="227"/>
      <c r="H67" s="227"/>
      <c r="I67" s="227"/>
      <c r="J67" s="227"/>
      <c r="K67" s="227"/>
      <c r="L67" s="227"/>
      <c r="M67" s="227"/>
      <c r="N67" s="227"/>
      <c r="O67" s="227"/>
      <c r="P67" s="227"/>
      <c r="Q67" s="227"/>
      <c r="R67" s="227"/>
      <c r="S67" s="227"/>
      <c r="T67" s="227"/>
      <c r="U67" s="227"/>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row>
    <row r="68" spans="1:53" ht="16.5" customHeight="1">
      <c r="A68" s="151"/>
      <c r="B68" s="434" t="s">
        <v>121</v>
      </c>
      <c r="C68" s="434"/>
      <c r="D68" s="226" t="s">
        <v>369</v>
      </c>
      <c r="E68" s="226"/>
      <c r="F68" s="226" t="s">
        <v>342</v>
      </c>
      <c r="G68" s="224" t="s">
        <v>343</v>
      </c>
      <c r="H68" s="224"/>
      <c r="I68" s="224"/>
      <c r="J68" s="224"/>
      <c r="K68" s="224"/>
      <c r="L68" s="225">
        <v>2030</v>
      </c>
      <c r="M68" s="225"/>
      <c r="N68" s="225"/>
      <c r="O68" s="225"/>
      <c r="P68" s="225"/>
      <c r="Q68" s="224">
        <v>2050</v>
      </c>
      <c r="R68" s="224"/>
      <c r="S68" s="224"/>
      <c r="T68" s="224"/>
      <c r="U68" s="224"/>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row>
    <row r="69" spans="1:53" ht="15.75" customHeight="1">
      <c r="A69" s="151"/>
      <c r="B69" s="434"/>
      <c r="C69" s="434"/>
      <c r="D69" s="226"/>
      <c r="E69" s="226"/>
      <c r="F69" s="226"/>
      <c r="G69" s="162" t="s">
        <v>335</v>
      </c>
      <c r="H69" s="162" t="s">
        <v>336</v>
      </c>
      <c r="I69" s="162" t="s">
        <v>337</v>
      </c>
      <c r="J69" s="162" t="s">
        <v>338</v>
      </c>
      <c r="K69" s="162" t="s">
        <v>339</v>
      </c>
      <c r="L69" s="161" t="s">
        <v>335</v>
      </c>
      <c r="M69" s="161" t="s">
        <v>336</v>
      </c>
      <c r="N69" s="161" t="s">
        <v>337</v>
      </c>
      <c r="O69" s="161" t="s">
        <v>338</v>
      </c>
      <c r="P69" s="161" t="s">
        <v>339</v>
      </c>
      <c r="Q69" s="162" t="s">
        <v>335</v>
      </c>
      <c r="R69" s="162" t="s">
        <v>336</v>
      </c>
      <c r="S69" s="162" t="s">
        <v>337</v>
      </c>
      <c r="T69" s="162" t="s">
        <v>338</v>
      </c>
      <c r="U69" s="162" t="s">
        <v>339</v>
      </c>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row>
    <row r="70" spans="1:53" ht="15.75" customHeight="1">
      <c r="A70" s="151"/>
      <c r="B70" s="434"/>
      <c r="C70" s="434"/>
      <c r="D70" s="424" t="s">
        <v>191</v>
      </c>
      <c r="E70" s="424"/>
      <c r="F70" s="433" t="s">
        <v>191</v>
      </c>
      <c r="G70" s="92"/>
      <c r="H70" s="101"/>
      <c r="I70" s="101"/>
      <c r="J70" s="101"/>
      <c r="K70" s="101"/>
      <c r="L70" s="92"/>
      <c r="M70" s="101"/>
      <c r="N70" s="101"/>
      <c r="O70" s="101"/>
      <c r="P70" s="101"/>
      <c r="Q70" s="92"/>
      <c r="R70" s="101"/>
      <c r="S70" s="101"/>
      <c r="T70" s="101"/>
      <c r="U70" s="101"/>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row>
    <row r="71" spans="1:53" ht="15.75" customHeight="1">
      <c r="A71" s="151"/>
      <c r="B71" s="434"/>
      <c r="C71" s="434"/>
      <c r="D71" s="424"/>
      <c r="E71" s="424"/>
      <c r="F71" s="433"/>
      <c r="G71" s="103" t="s">
        <v>340</v>
      </c>
      <c r="H71" s="102" t="s">
        <v>340</v>
      </c>
      <c r="I71" s="102" t="s">
        <v>340</v>
      </c>
      <c r="J71" s="102" t="s">
        <v>340</v>
      </c>
      <c r="K71" s="102" t="s">
        <v>340</v>
      </c>
      <c r="L71" s="103" t="s">
        <v>340</v>
      </c>
      <c r="M71" s="102" t="s">
        <v>340</v>
      </c>
      <c r="N71" s="102" t="s">
        <v>340</v>
      </c>
      <c r="O71" s="102" t="s">
        <v>340</v>
      </c>
      <c r="P71" s="102" t="s">
        <v>340</v>
      </c>
      <c r="Q71" s="103" t="s">
        <v>340</v>
      </c>
      <c r="R71" s="102" t="s">
        <v>340</v>
      </c>
      <c r="S71" s="102" t="s">
        <v>340</v>
      </c>
      <c r="T71" s="102" t="s">
        <v>340</v>
      </c>
      <c r="U71" s="102" t="s">
        <v>340</v>
      </c>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row>
    <row r="72" spans="1:53" ht="15.75" customHeight="1">
      <c r="A72" s="151"/>
      <c r="B72" s="434"/>
      <c r="C72" s="434"/>
      <c r="D72" s="424" t="s">
        <v>191</v>
      </c>
      <c r="E72" s="424"/>
      <c r="F72" s="433" t="s">
        <v>191</v>
      </c>
      <c r="G72" s="92"/>
      <c r="H72" s="101"/>
      <c r="I72" s="101"/>
      <c r="J72" s="101"/>
      <c r="K72" s="101"/>
      <c r="L72" s="92"/>
      <c r="M72" s="101"/>
      <c r="N72" s="101"/>
      <c r="O72" s="101"/>
      <c r="P72" s="101"/>
      <c r="Q72" s="92"/>
      <c r="R72" s="101"/>
      <c r="S72" s="101"/>
      <c r="T72" s="101"/>
      <c r="U72" s="101"/>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row>
    <row r="73" spans="1:53" ht="15.75" customHeight="1">
      <c r="A73" s="151"/>
      <c r="B73" s="434"/>
      <c r="C73" s="434"/>
      <c r="D73" s="424"/>
      <c r="E73" s="424"/>
      <c r="F73" s="433"/>
      <c r="G73" s="102" t="s">
        <v>340</v>
      </c>
      <c r="H73" s="102" t="s">
        <v>340</v>
      </c>
      <c r="I73" s="102" t="s">
        <v>340</v>
      </c>
      <c r="J73" s="102" t="s">
        <v>340</v>
      </c>
      <c r="K73" s="102" t="s">
        <v>340</v>
      </c>
      <c r="L73" s="102" t="s">
        <v>340</v>
      </c>
      <c r="M73" s="102" t="s">
        <v>340</v>
      </c>
      <c r="N73" s="102" t="s">
        <v>340</v>
      </c>
      <c r="O73" s="102" t="s">
        <v>340</v>
      </c>
      <c r="P73" s="102" t="s">
        <v>340</v>
      </c>
      <c r="Q73" s="102" t="s">
        <v>340</v>
      </c>
      <c r="R73" s="102" t="s">
        <v>340</v>
      </c>
      <c r="S73" s="102" t="s">
        <v>340</v>
      </c>
      <c r="T73" s="102" t="s">
        <v>340</v>
      </c>
      <c r="U73" s="102" t="s">
        <v>340</v>
      </c>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row>
    <row r="74" spans="1:53" ht="15.75" customHeight="1">
      <c r="A74" s="151"/>
      <c r="B74" s="434"/>
      <c r="C74" s="434"/>
      <c r="D74" s="424" t="s">
        <v>191</v>
      </c>
      <c r="E74" s="424"/>
      <c r="F74" s="433" t="s">
        <v>191</v>
      </c>
      <c r="G74" s="92"/>
      <c r="H74" s="101"/>
      <c r="I74" s="101"/>
      <c r="J74" s="101"/>
      <c r="K74" s="101"/>
      <c r="L74" s="92"/>
      <c r="M74" s="101"/>
      <c r="N74" s="101"/>
      <c r="O74" s="101"/>
      <c r="P74" s="101"/>
      <c r="Q74" s="92"/>
      <c r="R74" s="101"/>
      <c r="S74" s="101"/>
      <c r="T74" s="101"/>
      <c r="U74" s="101"/>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row>
    <row r="75" spans="1:53" ht="15.75" customHeight="1">
      <c r="A75" s="151"/>
      <c r="B75" s="434"/>
      <c r="C75" s="434"/>
      <c r="D75" s="424"/>
      <c r="E75" s="424"/>
      <c r="F75" s="433"/>
      <c r="G75" s="102" t="s">
        <v>340</v>
      </c>
      <c r="H75" s="102" t="s">
        <v>340</v>
      </c>
      <c r="I75" s="102" t="s">
        <v>340</v>
      </c>
      <c r="J75" s="102" t="s">
        <v>340</v>
      </c>
      <c r="K75" s="102" t="s">
        <v>340</v>
      </c>
      <c r="L75" s="102" t="s">
        <v>340</v>
      </c>
      <c r="M75" s="102" t="s">
        <v>340</v>
      </c>
      <c r="N75" s="102" t="s">
        <v>340</v>
      </c>
      <c r="O75" s="102" t="s">
        <v>340</v>
      </c>
      <c r="P75" s="102" t="s">
        <v>340</v>
      </c>
      <c r="Q75" s="102" t="s">
        <v>340</v>
      </c>
      <c r="R75" s="102" t="s">
        <v>340</v>
      </c>
      <c r="S75" s="102" t="s">
        <v>340</v>
      </c>
      <c r="T75" s="102" t="s">
        <v>340</v>
      </c>
      <c r="U75" s="102" t="s">
        <v>340</v>
      </c>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row>
    <row r="76" spans="1:53" ht="15.75" customHeight="1">
      <c r="A76" s="151"/>
      <c r="B76" s="434"/>
      <c r="C76" s="434"/>
      <c r="D76" s="424" t="s">
        <v>191</v>
      </c>
      <c r="E76" s="424"/>
      <c r="F76" s="433" t="s">
        <v>191</v>
      </c>
      <c r="G76" s="92"/>
      <c r="H76" s="101"/>
      <c r="I76" s="101"/>
      <c r="J76" s="101"/>
      <c r="K76" s="101"/>
      <c r="L76" s="92"/>
      <c r="M76" s="101"/>
      <c r="N76" s="101"/>
      <c r="O76" s="101"/>
      <c r="P76" s="101"/>
      <c r="Q76" s="92"/>
      <c r="R76" s="101"/>
      <c r="S76" s="101"/>
      <c r="T76" s="101"/>
      <c r="U76" s="101"/>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row>
    <row r="77" spans="1:53" ht="16.5" customHeight="1">
      <c r="A77" s="151"/>
      <c r="B77" s="434"/>
      <c r="C77" s="434"/>
      <c r="D77" s="424"/>
      <c r="E77" s="424"/>
      <c r="F77" s="433"/>
      <c r="G77" s="102" t="s">
        <v>340</v>
      </c>
      <c r="H77" s="102" t="s">
        <v>340</v>
      </c>
      <c r="I77" s="102" t="s">
        <v>340</v>
      </c>
      <c r="J77" s="102" t="s">
        <v>340</v>
      </c>
      <c r="K77" s="102" t="s">
        <v>340</v>
      </c>
      <c r="L77" s="102" t="s">
        <v>340</v>
      </c>
      <c r="M77" s="102" t="s">
        <v>340</v>
      </c>
      <c r="N77" s="102" t="s">
        <v>340</v>
      </c>
      <c r="O77" s="102" t="s">
        <v>340</v>
      </c>
      <c r="P77" s="102" t="s">
        <v>340</v>
      </c>
      <c r="Q77" s="102" t="s">
        <v>340</v>
      </c>
      <c r="R77" s="102" t="s">
        <v>340</v>
      </c>
      <c r="S77" s="102" t="s">
        <v>340</v>
      </c>
      <c r="T77" s="102" t="s">
        <v>340</v>
      </c>
      <c r="U77" s="102" t="s">
        <v>340</v>
      </c>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row>
    <row r="78" spans="1:53" ht="40.5" customHeight="1">
      <c r="A78" s="151"/>
      <c r="B78" s="418" t="s">
        <v>370</v>
      </c>
      <c r="C78" s="418"/>
      <c r="D78" s="294" t="s">
        <v>371</v>
      </c>
      <c r="E78" s="416"/>
      <c r="F78" s="416"/>
      <c r="G78" s="416"/>
      <c r="H78" s="416"/>
      <c r="I78" s="416"/>
      <c r="J78" s="416"/>
      <c r="K78" s="416"/>
      <c r="L78" s="416"/>
      <c r="M78" s="416"/>
      <c r="N78" s="416"/>
      <c r="O78" s="416"/>
      <c r="P78" s="416"/>
      <c r="Q78" s="416"/>
      <c r="R78" s="416"/>
      <c r="S78" s="416"/>
      <c r="T78" s="416"/>
      <c r="U78" s="417"/>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BA78" s="106" t="str">
        <f>D78</f>
        <v>Explain here (e.g. emission factors if calculated)</v>
      </c>
    </row>
    <row r="79" spans="1:53" ht="21" customHeight="1">
      <c r="A79" s="151"/>
      <c r="B79" s="211" t="s">
        <v>372</v>
      </c>
      <c r="C79" s="212"/>
      <c r="D79" s="212"/>
      <c r="E79" s="212"/>
      <c r="F79" s="212"/>
      <c r="G79" s="212"/>
      <c r="H79" s="212"/>
      <c r="I79" s="212"/>
      <c r="J79" s="212"/>
      <c r="K79" s="212"/>
      <c r="L79" s="212"/>
      <c r="M79" s="212"/>
      <c r="N79" s="212"/>
      <c r="O79" s="212"/>
      <c r="P79" s="212"/>
      <c r="Q79" s="212"/>
      <c r="R79" s="212"/>
      <c r="S79" s="212"/>
      <c r="T79" s="212"/>
      <c r="U79" s="213"/>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row>
    <row r="80" spans="1:53" ht="15.75" customHeight="1">
      <c r="A80" s="151"/>
      <c r="B80" s="214" t="s">
        <v>373</v>
      </c>
      <c r="C80" s="215"/>
      <c r="D80" s="218" t="s">
        <v>342</v>
      </c>
      <c r="E80" s="219"/>
      <c r="F80" s="220"/>
      <c r="G80" s="224" t="s">
        <v>343</v>
      </c>
      <c r="H80" s="224"/>
      <c r="I80" s="224"/>
      <c r="J80" s="224"/>
      <c r="K80" s="224"/>
      <c r="L80" s="225">
        <v>2030</v>
      </c>
      <c r="M80" s="225"/>
      <c r="N80" s="225"/>
      <c r="O80" s="225"/>
      <c r="P80" s="225"/>
      <c r="Q80" s="224">
        <v>2050</v>
      </c>
      <c r="R80" s="224"/>
      <c r="S80" s="224"/>
      <c r="T80" s="224"/>
      <c r="U80" s="224"/>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row>
    <row r="81" spans="1:53">
      <c r="A81" s="151"/>
      <c r="B81" s="216"/>
      <c r="C81" s="217"/>
      <c r="D81" s="221"/>
      <c r="E81" s="222"/>
      <c r="F81" s="223"/>
      <c r="G81" s="162" t="s">
        <v>335</v>
      </c>
      <c r="H81" s="162" t="s">
        <v>336</v>
      </c>
      <c r="I81" s="162" t="s">
        <v>337</v>
      </c>
      <c r="J81" s="162" t="s">
        <v>338</v>
      </c>
      <c r="K81" s="162" t="s">
        <v>339</v>
      </c>
      <c r="L81" s="161" t="s">
        <v>335</v>
      </c>
      <c r="M81" s="161" t="s">
        <v>336</v>
      </c>
      <c r="N81" s="161" t="s">
        <v>337</v>
      </c>
      <c r="O81" s="161" t="s">
        <v>338</v>
      </c>
      <c r="P81" s="161" t="s">
        <v>339</v>
      </c>
      <c r="Q81" s="162" t="s">
        <v>335</v>
      </c>
      <c r="R81" s="162" t="s">
        <v>336</v>
      </c>
      <c r="S81" s="162" t="s">
        <v>337</v>
      </c>
      <c r="T81" s="162" t="s">
        <v>338</v>
      </c>
      <c r="U81" s="162" t="s">
        <v>339</v>
      </c>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row>
    <row r="82" spans="1:53">
      <c r="A82" s="151"/>
      <c r="B82" s="206" t="s">
        <v>374</v>
      </c>
      <c r="C82" s="207"/>
      <c r="D82" s="210" t="s">
        <v>348</v>
      </c>
      <c r="E82" s="210"/>
      <c r="F82" s="210"/>
      <c r="G82" s="92"/>
      <c r="H82" s="101"/>
      <c r="I82" s="101"/>
      <c r="J82" s="101"/>
      <c r="K82" s="101"/>
      <c r="L82" s="92"/>
      <c r="M82" s="101"/>
      <c r="N82" s="101"/>
      <c r="O82" s="101"/>
      <c r="P82" s="101"/>
      <c r="Q82" s="92"/>
      <c r="R82" s="101"/>
      <c r="S82" s="101"/>
      <c r="T82" s="101"/>
      <c r="U82" s="101"/>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row>
    <row r="83" spans="1:53">
      <c r="A83" s="151"/>
      <c r="B83" s="208"/>
      <c r="C83" s="209"/>
      <c r="D83" s="210"/>
      <c r="E83" s="210"/>
      <c r="F83" s="210"/>
      <c r="G83" s="103" t="s">
        <v>340</v>
      </c>
      <c r="H83" s="102" t="s">
        <v>340</v>
      </c>
      <c r="I83" s="102" t="s">
        <v>340</v>
      </c>
      <c r="J83" s="102" t="s">
        <v>340</v>
      </c>
      <c r="K83" s="102" t="s">
        <v>340</v>
      </c>
      <c r="L83" s="103" t="s">
        <v>340</v>
      </c>
      <c r="M83" s="102" t="s">
        <v>340</v>
      </c>
      <c r="N83" s="102" t="s">
        <v>340</v>
      </c>
      <c r="O83" s="102" t="s">
        <v>340</v>
      </c>
      <c r="P83" s="102" t="s">
        <v>340</v>
      </c>
      <c r="Q83" s="103" t="s">
        <v>340</v>
      </c>
      <c r="R83" s="102" t="s">
        <v>340</v>
      </c>
      <c r="S83" s="102" t="s">
        <v>340</v>
      </c>
      <c r="T83" s="102" t="s">
        <v>340</v>
      </c>
      <c r="U83" s="102" t="s">
        <v>340</v>
      </c>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row>
    <row r="84" spans="1:53">
      <c r="A84" s="151"/>
      <c r="B84" s="206" t="s">
        <v>374</v>
      </c>
      <c r="C84" s="207"/>
      <c r="D84" s="210" t="s">
        <v>348</v>
      </c>
      <c r="E84" s="210"/>
      <c r="F84" s="210"/>
      <c r="G84" s="92"/>
      <c r="H84" s="101"/>
      <c r="I84" s="101"/>
      <c r="J84" s="101"/>
      <c r="K84" s="101"/>
      <c r="L84" s="92"/>
      <c r="M84" s="101"/>
      <c r="N84" s="101"/>
      <c r="O84" s="101"/>
      <c r="P84" s="101"/>
      <c r="Q84" s="92"/>
      <c r="R84" s="101"/>
      <c r="S84" s="101"/>
      <c r="T84" s="101"/>
      <c r="U84" s="101"/>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row>
    <row r="85" spans="1:53">
      <c r="A85" s="151"/>
      <c r="B85" s="208"/>
      <c r="C85" s="209"/>
      <c r="D85" s="210"/>
      <c r="E85" s="210"/>
      <c r="F85" s="210"/>
      <c r="G85" s="102" t="s">
        <v>340</v>
      </c>
      <c r="H85" s="102" t="s">
        <v>340</v>
      </c>
      <c r="I85" s="102" t="s">
        <v>340</v>
      </c>
      <c r="J85" s="102" t="s">
        <v>340</v>
      </c>
      <c r="K85" s="102" t="s">
        <v>340</v>
      </c>
      <c r="L85" s="102" t="s">
        <v>340</v>
      </c>
      <c r="M85" s="102" t="s">
        <v>340</v>
      </c>
      <c r="N85" s="102" t="s">
        <v>340</v>
      </c>
      <c r="O85" s="102" t="s">
        <v>340</v>
      </c>
      <c r="P85" s="102" t="s">
        <v>340</v>
      </c>
      <c r="Q85" s="102" t="s">
        <v>340</v>
      </c>
      <c r="R85" s="102" t="s">
        <v>340</v>
      </c>
      <c r="S85" s="102" t="s">
        <v>340</v>
      </c>
      <c r="T85" s="102" t="s">
        <v>340</v>
      </c>
      <c r="U85" s="102" t="s">
        <v>340</v>
      </c>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row>
    <row r="86" spans="1:53">
      <c r="A86" s="151"/>
      <c r="B86" s="206" t="s">
        <v>374</v>
      </c>
      <c r="C86" s="207"/>
      <c r="D86" s="210" t="s">
        <v>348</v>
      </c>
      <c r="E86" s="210"/>
      <c r="F86" s="210"/>
      <c r="G86" s="92"/>
      <c r="H86" s="101"/>
      <c r="I86" s="101"/>
      <c r="J86" s="101"/>
      <c r="K86" s="101"/>
      <c r="L86" s="92"/>
      <c r="M86" s="101"/>
      <c r="N86" s="101"/>
      <c r="O86" s="101"/>
      <c r="P86" s="101"/>
      <c r="Q86" s="92"/>
      <c r="R86" s="101"/>
      <c r="S86" s="101"/>
      <c r="T86" s="101"/>
      <c r="U86" s="101"/>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row>
    <row r="87" spans="1:53">
      <c r="A87" s="151"/>
      <c r="B87" s="208"/>
      <c r="C87" s="209"/>
      <c r="D87" s="210"/>
      <c r="E87" s="210"/>
      <c r="F87" s="210"/>
      <c r="G87" s="102" t="s">
        <v>340</v>
      </c>
      <c r="H87" s="102" t="s">
        <v>340</v>
      </c>
      <c r="I87" s="102" t="s">
        <v>340</v>
      </c>
      <c r="J87" s="102" t="s">
        <v>340</v>
      </c>
      <c r="K87" s="102" t="s">
        <v>340</v>
      </c>
      <c r="L87" s="102" t="s">
        <v>340</v>
      </c>
      <c r="M87" s="102" t="s">
        <v>340</v>
      </c>
      <c r="N87" s="102" t="s">
        <v>340</v>
      </c>
      <c r="O87" s="102" t="s">
        <v>340</v>
      </c>
      <c r="P87" s="102" t="s">
        <v>340</v>
      </c>
      <c r="Q87" s="102" t="s">
        <v>340</v>
      </c>
      <c r="R87" s="102" t="s">
        <v>340</v>
      </c>
      <c r="S87" s="102" t="s">
        <v>340</v>
      </c>
      <c r="T87" s="102" t="s">
        <v>340</v>
      </c>
      <c r="U87" s="102" t="s">
        <v>340</v>
      </c>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row>
    <row r="88" spans="1:53">
      <c r="A88" s="151"/>
      <c r="B88" s="206" t="s">
        <v>374</v>
      </c>
      <c r="C88" s="207"/>
      <c r="D88" s="210" t="s">
        <v>348</v>
      </c>
      <c r="E88" s="210"/>
      <c r="F88" s="210"/>
      <c r="G88" s="92"/>
      <c r="H88" s="101"/>
      <c r="I88" s="101"/>
      <c r="J88" s="101"/>
      <c r="K88" s="101"/>
      <c r="L88" s="92"/>
      <c r="M88" s="101"/>
      <c r="N88" s="101"/>
      <c r="O88" s="101"/>
      <c r="P88" s="101"/>
      <c r="Q88" s="92"/>
      <c r="R88" s="101"/>
      <c r="S88" s="101"/>
      <c r="T88" s="101"/>
      <c r="U88" s="101"/>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row>
    <row r="89" spans="1:53">
      <c r="A89" s="151"/>
      <c r="B89" s="208"/>
      <c r="C89" s="209"/>
      <c r="D89" s="210"/>
      <c r="E89" s="210"/>
      <c r="F89" s="210"/>
      <c r="G89" s="102" t="s">
        <v>340</v>
      </c>
      <c r="H89" s="102" t="s">
        <v>340</v>
      </c>
      <c r="I89" s="102" t="s">
        <v>340</v>
      </c>
      <c r="J89" s="102" t="s">
        <v>340</v>
      </c>
      <c r="K89" s="102" t="s">
        <v>340</v>
      </c>
      <c r="L89" s="102" t="s">
        <v>340</v>
      </c>
      <c r="M89" s="102" t="s">
        <v>340</v>
      </c>
      <c r="N89" s="102" t="s">
        <v>340</v>
      </c>
      <c r="O89" s="102" t="s">
        <v>340</v>
      </c>
      <c r="P89" s="102" t="s">
        <v>340</v>
      </c>
      <c r="Q89" s="102" t="s">
        <v>340</v>
      </c>
      <c r="R89" s="102" t="s">
        <v>340</v>
      </c>
      <c r="S89" s="102" t="s">
        <v>340</v>
      </c>
      <c r="T89" s="102" t="s">
        <v>340</v>
      </c>
      <c r="U89" s="102" t="s">
        <v>340</v>
      </c>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row>
    <row r="90" spans="1:53" ht="36.75" customHeight="1">
      <c r="A90" s="151"/>
      <c r="B90" s="418" t="s">
        <v>349</v>
      </c>
      <c r="C90" s="418"/>
      <c r="D90" s="294" t="s">
        <v>367</v>
      </c>
      <c r="E90" s="416"/>
      <c r="F90" s="416"/>
      <c r="G90" s="416"/>
      <c r="H90" s="416"/>
      <c r="I90" s="416"/>
      <c r="J90" s="416"/>
      <c r="K90" s="416"/>
      <c r="L90" s="416"/>
      <c r="M90" s="416"/>
      <c r="N90" s="416"/>
      <c r="O90" s="416"/>
      <c r="P90" s="416"/>
      <c r="Q90" s="416"/>
      <c r="R90" s="416"/>
      <c r="S90" s="416"/>
      <c r="T90" s="416"/>
      <c r="U90" s="417"/>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row>
    <row r="91" spans="1:53" ht="21" customHeight="1">
      <c r="A91" s="151"/>
      <c r="B91" s="211" t="s">
        <v>130</v>
      </c>
      <c r="C91" s="212"/>
      <c r="D91" s="212"/>
      <c r="E91" s="212"/>
      <c r="F91" s="212"/>
      <c r="G91" s="212"/>
      <c r="H91" s="212"/>
      <c r="I91" s="212"/>
      <c r="J91" s="212"/>
      <c r="K91" s="212"/>
      <c r="L91" s="212"/>
      <c r="M91" s="212"/>
      <c r="N91" s="212"/>
      <c r="O91" s="212"/>
      <c r="P91" s="212"/>
      <c r="Q91" s="212"/>
      <c r="R91" s="212"/>
      <c r="S91" s="212"/>
      <c r="T91" s="212"/>
      <c r="U91" s="213"/>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row>
    <row r="92" spans="1:53" ht="15" customHeight="1">
      <c r="A92" s="151"/>
      <c r="B92" s="80">
        <v>1</v>
      </c>
      <c r="C92" s="204" t="s">
        <v>375</v>
      </c>
      <c r="D92" s="204"/>
      <c r="E92" s="204"/>
      <c r="F92" s="204"/>
      <c r="G92" s="204"/>
      <c r="H92" s="204"/>
      <c r="I92" s="204"/>
      <c r="J92" s="204"/>
      <c r="K92" s="204"/>
      <c r="L92" s="204"/>
      <c r="M92" s="204"/>
      <c r="N92" s="204"/>
      <c r="O92" s="204"/>
      <c r="P92" s="204"/>
      <c r="Q92" s="204"/>
      <c r="R92" s="204"/>
      <c r="S92" s="204"/>
      <c r="T92" s="204"/>
      <c r="U92" s="204"/>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BA92" s="106" t="str">
        <f>C92</f>
        <v>CE DELFT (2017). Net voor de Toekomst.</v>
      </c>
    </row>
    <row r="93" spans="1:53" ht="15" customHeight="1">
      <c r="A93" s="151"/>
      <c r="B93" s="80">
        <v>2</v>
      </c>
      <c r="C93" s="204" t="s">
        <v>376</v>
      </c>
      <c r="D93" s="204"/>
      <c r="E93" s="204"/>
      <c r="F93" s="204"/>
      <c r="G93" s="204"/>
      <c r="H93" s="204"/>
      <c r="I93" s="204"/>
      <c r="J93" s="204"/>
      <c r="K93" s="204"/>
      <c r="L93" s="204"/>
      <c r="M93" s="204"/>
      <c r="N93" s="204"/>
      <c r="O93" s="204"/>
      <c r="P93" s="204"/>
      <c r="Q93" s="204"/>
      <c r="R93" s="204"/>
      <c r="S93" s="204"/>
      <c r="T93" s="204"/>
      <c r="U93" s="204"/>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BA93" s="106" t="str">
        <f t="shared" ref="BA93:BA102" si="0">C93</f>
        <v>M. Nijhuis, M. Gibescu, J.F.G. Cobben (2017). Valuation of measurement data for low voltage network expansion planning, Electric Power Systems Research.</v>
      </c>
    </row>
    <row r="94" spans="1:53" ht="15" customHeight="1">
      <c r="A94" s="151"/>
      <c r="B94" s="80">
        <v>3</v>
      </c>
      <c r="C94" s="204" t="s">
        <v>377</v>
      </c>
      <c r="D94" s="204"/>
      <c r="E94" s="204"/>
      <c r="F94" s="204"/>
      <c r="G94" s="204"/>
      <c r="H94" s="204"/>
      <c r="I94" s="204"/>
      <c r="J94" s="204"/>
      <c r="K94" s="204"/>
      <c r="L94" s="204"/>
      <c r="M94" s="204"/>
      <c r="N94" s="204"/>
      <c r="O94" s="204"/>
      <c r="P94" s="204"/>
      <c r="Q94" s="204"/>
      <c r="R94" s="204"/>
      <c r="S94" s="204"/>
      <c r="T94" s="204"/>
      <c r="U94" s="204"/>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BA94" s="106" t="str">
        <f t="shared" si="0"/>
        <v>PBL's ENSYSI Model Database.</v>
      </c>
    </row>
    <row r="95" spans="1:53" ht="15" customHeight="1">
      <c r="A95" s="151"/>
      <c r="B95" s="80">
        <v>4</v>
      </c>
      <c r="C95" s="204" t="s">
        <v>378</v>
      </c>
      <c r="D95" s="204"/>
      <c r="E95" s="204"/>
      <c r="F95" s="204"/>
      <c r="G95" s="204"/>
      <c r="H95" s="204"/>
      <c r="I95" s="204"/>
      <c r="J95" s="204"/>
      <c r="K95" s="204"/>
      <c r="L95" s="204"/>
      <c r="M95" s="204"/>
      <c r="N95" s="204"/>
      <c r="O95" s="204"/>
      <c r="P95" s="204"/>
      <c r="Q95" s="204"/>
      <c r="R95" s="204"/>
      <c r="S95" s="204"/>
      <c r="T95" s="204"/>
      <c r="U95" s="204"/>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BA95" s="106" t="str">
        <f t="shared" si="0"/>
        <v>G. Celli et al (2017). Containment of power losses in LV networks with high penetration of distributed generation.</v>
      </c>
    </row>
    <row r="96" spans="1:53" ht="15" customHeight="1">
      <c r="A96" s="151"/>
      <c r="B96" s="80">
        <v>5</v>
      </c>
      <c r="C96" s="204" t="s">
        <v>379</v>
      </c>
      <c r="D96" s="204"/>
      <c r="E96" s="204"/>
      <c r="F96" s="204"/>
      <c r="G96" s="204"/>
      <c r="H96" s="204"/>
      <c r="I96" s="204"/>
      <c r="J96" s="204"/>
      <c r="K96" s="204"/>
      <c r="L96" s="204"/>
      <c r="M96" s="204"/>
      <c r="N96" s="204"/>
      <c r="O96" s="204"/>
      <c r="P96" s="204"/>
      <c r="Q96" s="204"/>
      <c r="R96" s="204"/>
      <c r="S96" s="204"/>
      <c r="T96" s="204"/>
      <c r="U96" s="204"/>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BA96" s="106" t="str">
        <f t="shared" si="0"/>
        <v>CEER (2017). CEER Report on Power Losses.</v>
      </c>
    </row>
    <row r="97" spans="1:53" ht="15" customHeight="1">
      <c r="A97" s="151"/>
      <c r="B97" s="80">
        <v>6</v>
      </c>
      <c r="C97" s="204" t="s">
        <v>380</v>
      </c>
      <c r="D97" s="204"/>
      <c r="E97" s="204"/>
      <c r="F97" s="204"/>
      <c r="G97" s="204"/>
      <c r="H97" s="204"/>
      <c r="I97" s="204"/>
      <c r="J97" s="204"/>
      <c r="K97" s="204"/>
      <c r="L97" s="204"/>
      <c r="M97" s="204"/>
      <c r="N97" s="204"/>
      <c r="O97" s="204"/>
      <c r="P97" s="204"/>
      <c r="Q97" s="204"/>
      <c r="R97" s="204"/>
      <c r="S97" s="204"/>
      <c r="T97" s="204"/>
      <c r="U97" s="204"/>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BA97" s="106" t="str">
        <f t="shared" si="0"/>
        <v>IEA (2014). ETSAP. Electricity Transmission and Distribution.</v>
      </c>
    </row>
    <row r="98" spans="1:53">
      <c r="A98" s="151"/>
      <c r="B98" s="80">
        <v>7</v>
      </c>
      <c r="C98" s="204"/>
      <c r="D98" s="204"/>
      <c r="E98" s="204"/>
      <c r="F98" s="204"/>
      <c r="G98" s="204"/>
      <c r="H98" s="204"/>
      <c r="I98" s="204"/>
      <c r="J98" s="204"/>
      <c r="K98" s="204"/>
      <c r="L98" s="204"/>
      <c r="M98" s="204"/>
      <c r="N98" s="204"/>
      <c r="O98" s="204"/>
      <c r="P98" s="204"/>
      <c r="Q98" s="204"/>
      <c r="R98" s="204"/>
      <c r="S98" s="204"/>
      <c r="T98" s="204"/>
      <c r="U98" s="204"/>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BA98" s="106">
        <f t="shared" si="0"/>
        <v>0</v>
      </c>
    </row>
    <row r="99" spans="1:53">
      <c r="A99" s="151"/>
      <c r="B99" s="80">
        <v>8</v>
      </c>
      <c r="C99" s="204"/>
      <c r="D99" s="204"/>
      <c r="E99" s="204"/>
      <c r="F99" s="204"/>
      <c r="G99" s="204"/>
      <c r="H99" s="204"/>
      <c r="I99" s="204"/>
      <c r="J99" s="204"/>
      <c r="K99" s="204"/>
      <c r="L99" s="204"/>
      <c r="M99" s="204"/>
      <c r="N99" s="204"/>
      <c r="O99" s="204"/>
      <c r="P99" s="204"/>
      <c r="Q99" s="204"/>
      <c r="R99" s="204"/>
      <c r="S99" s="204"/>
      <c r="T99" s="204"/>
      <c r="U99" s="204"/>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BA99" s="106">
        <f t="shared" si="0"/>
        <v>0</v>
      </c>
    </row>
    <row r="100" spans="1:53">
      <c r="A100" s="151"/>
      <c r="B100" s="80">
        <v>9</v>
      </c>
      <c r="C100" s="204"/>
      <c r="D100" s="204"/>
      <c r="E100" s="204"/>
      <c r="F100" s="204"/>
      <c r="G100" s="204"/>
      <c r="H100" s="204"/>
      <c r="I100" s="204"/>
      <c r="J100" s="204"/>
      <c r="K100" s="204"/>
      <c r="L100" s="204"/>
      <c r="M100" s="204"/>
      <c r="N100" s="204"/>
      <c r="O100" s="204"/>
      <c r="P100" s="204"/>
      <c r="Q100" s="204"/>
      <c r="R100" s="204"/>
      <c r="S100" s="204"/>
      <c r="T100" s="204"/>
      <c r="U100" s="204"/>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BA100" s="106">
        <f t="shared" si="0"/>
        <v>0</v>
      </c>
    </row>
    <row r="101" spans="1:53">
      <c r="A101" s="151"/>
      <c r="B101" s="80">
        <v>10</v>
      </c>
      <c r="C101" s="204"/>
      <c r="D101" s="204"/>
      <c r="E101" s="204"/>
      <c r="F101" s="204"/>
      <c r="G101" s="204"/>
      <c r="H101" s="204"/>
      <c r="I101" s="204"/>
      <c r="J101" s="204"/>
      <c r="K101" s="204"/>
      <c r="L101" s="204"/>
      <c r="M101" s="204"/>
      <c r="N101" s="204"/>
      <c r="O101" s="204"/>
      <c r="P101" s="204"/>
      <c r="Q101" s="204"/>
      <c r="R101" s="204"/>
      <c r="S101" s="204"/>
      <c r="T101" s="204"/>
      <c r="U101" s="204"/>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BA101" s="106">
        <f t="shared" si="0"/>
        <v>0</v>
      </c>
    </row>
    <row r="102" spans="1:53">
      <c r="A102" s="151"/>
      <c r="B102" s="205" t="s">
        <v>381</v>
      </c>
      <c r="C102" s="204" t="s">
        <v>382</v>
      </c>
      <c r="D102" s="204"/>
      <c r="E102" s="204"/>
      <c r="F102" s="204"/>
      <c r="G102" s="204"/>
      <c r="H102" s="204"/>
      <c r="I102" s="204"/>
      <c r="J102" s="204"/>
      <c r="K102" s="204"/>
      <c r="L102" s="204"/>
      <c r="M102" s="204"/>
      <c r="N102" s="204"/>
      <c r="O102" s="204"/>
      <c r="P102" s="204"/>
      <c r="Q102" s="204"/>
      <c r="R102" s="204"/>
      <c r="S102" s="204"/>
      <c r="T102" s="204"/>
      <c r="U102" s="204"/>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BA102" s="106" t="str">
        <f t="shared" si="0"/>
        <v>Add other sources here</v>
      </c>
    </row>
    <row r="103" spans="1:53">
      <c r="A103" s="151"/>
      <c r="B103" s="205"/>
      <c r="C103" s="204"/>
      <c r="D103" s="204"/>
      <c r="E103" s="204"/>
      <c r="F103" s="204"/>
      <c r="G103" s="204"/>
      <c r="H103" s="204"/>
      <c r="I103" s="204"/>
      <c r="J103" s="204"/>
      <c r="K103" s="204"/>
      <c r="L103" s="204"/>
      <c r="M103" s="204"/>
      <c r="N103" s="204"/>
      <c r="O103" s="204"/>
      <c r="P103" s="204"/>
      <c r="Q103" s="204"/>
      <c r="R103" s="204"/>
      <c r="S103" s="204"/>
      <c r="T103" s="204"/>
      <c r="U103" s="204"/>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row>
    <row r="104" spans="1:53">
      <c r="A104" s="151"/>
      <c r="B104" s="205"/>
      <c r="C104" s="204"/>
      <c r="D104" s="204"/>
      <c r="E104" s="204"/>
      <c r="F104" s="204"/>
      <c r="G104" s="204"/>
      <c r="H104" s="204"/>
      <c r="I104" s="204"/>
      <c r="J104" s="204"/>
      <c r="K104" s="204"/>
      <c r="L104" s="204"/>
      <c r="M104" s="204"/>
      <c r="N104" s="204"/>
      <c r="O104" s="204"/>
      <c r="P104" s="204"/>
      <c r="Q104" s="204"/>
      <c r="R104" s="204"/>
      <c r="S104" s="204"/>
      <c r="T104" s="204"/>
      <c r="U104" s="204"/>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row>
  </sheetData>
  <mergeCells count="149">
    <mergeCell ref="B4:K4"/>
    <mergeCell ref="B5:C5"/>
    <mergeCell ref="D5:K5"/>
    <mergeCell ref="B6:C6"/>
    <mergeCell ref="D6:K6"/>
    <mergeCell ref="B7:C7"/>
    <mergeCell ref="D7:K7"/>
    <mergeCell ref="B12:C12"/>
    <mergeCell ref="D12:K12"/>
    <mergeCell ref="B13:C14"/>
    <mergeCell ref="D13:K13"/>
    <mergeCell ref="D14:K14"/>
    <mergeCell ref="B15:K15"/>
    <mergeCell ref="B8:C9"/>
    <mergeCell ref="D8:K8"/>
    <mergeCell ref="D9:K9"/>
    <mergeCell ref="B10:C10"/>
    <mergeCell ref="D10:K10"/>
    <mergeCell ref="B11:C11"/>
    <mergeCell ref="D11:K11"/>
    <mergeCell ref="L21:P21"/>
    <mergeCell ref="Q21:U21"/>
    <mergeCell ref="B22:C24"/>
    <mergeCell ref="D22:E24"/>
    <mergeCell ref="F22:F24"/>
    <mergeCell ref="B16:C17"/>
    <mergeCell ref="D16:K17"/>
    <mergeCell ref="B18:C18"/>
    <mergeCell ref="D18:F18"/>
    <mergeCell ref="B19:C20"/>
    <mergeCell ref="D19:F20"/>
    <mergeCell ref="B25:C26"/>
    <mergeCell ref="D25:E26"/>
    <mergeCell ref="F25:F26"/>
    <mergeCell ref="B27:C27"/>
    <mergeCell ref="D27:K27"/>
    <mergeCell ref="B28:C28"/>
    <mergeCell ref="D28:K28"/>
    <mergeCell ref="B21:C21"/>
    <mergeCell ref="D21:E21"/>
    <mergeCell ref="G21:K21"/>
    <mergeCell ref="B32:C32"/>
    <mergeCell ref="D32:K32"/>
    <mergeCell ref="B33:C33"/>
    <mergeCell ref="D33:K33"/>
    <mergeCell ref="B34:C34"/>
    <mergeCell ref="D34:K34"/>
    <mergeCell ref="B29:C29"/>
    <mergeCell ref="D29:K29"/>
    <mergeCell ref="B30:C30"/>
    <mergeCell ref="D30:K30"/>
    <mergeCell ref="B31:C31"/>
    <mergeCell ref="D31:K31"/>
    <mergeCell ref="B40:C41"/>
    <mergeCell ref="D40:D41"/>
    <mergeCell ref="E40:F41"/>
    <mergeCell ref="B42:C43"/>
    <mergeCell ref="D42:D43"/>
    <mergeCell ref="E42:F43"/>
    <mergeCell ref="B35:U35"/>
    <mergeCell ref="B36:F37"/>
    <mergeCell ref="G36:K36"/>
    <mergeCell ref="L36:P36"/>
    <mergeCell ref="Q36:U36"/>
    <mergeCell ref="B38:C39"/>
    <mergeCell ref="D38:D39"/>
    <mergeCell ref="E38:F39"/>
    <mergeCell ref="B48:C49"/>
    <mergeCell ref="D48:E49"/>
    <mergeCell ref="F48:F49"/>
    <mergeCell ref="G48:K48"/>
    <mergeCell ref="L48:P48"/>
    <mergeCell ref="Q48:U48"/>
    <mergeCell ref="B44:C45"/>
    <mergeCell ref="D44:D45"/>
    <mergeCell ref="E44:F45"/>
    <mergeCell ref="B46:C46"/>
    <mergeCell ref="D46:U46"/>
    <mergeCell ref="B47:U47"/>
    <mergeCell ref="B50:C57"/>
    <mergeCell ref="D50:E51"/>
    <mergeCell ref="F50:F51"/>
    <mergeCell ref="D52:E53"/>
    <mergeCell ref="F52:F53"/>
    <mergeCell ref="D54:E55"/>
    <mergeCell ref="F54:F55"/>
    <mergeCell ref="D56:E57"/>
    <mergeCell ref="F56:F57"/>
    <mergeCell ref="F62:F63"/>
    <mergeCell ref="D64:E65"/>
    <mergeCell ref="F64:F65"/>
    <mergeCell ref="B66:C66"/>
    <mergeCell ref="D66:U66"/>
    <mergeCell ref="B67:U67"/>
    <mergeCell ref="B58:C58"/>
    <mergeCell ref="D58:U58"/>
    <mergeCell ref="B59:U59"/>
    <mergeCell ref="B60:C65"/>
    <mergeCell ref="D60:E61"/>
    <mergeCell ref="F60:F61"/>
    <mergeCell ref="G60:K60"/>
    <mergeCell ref="L60:P60"/>
    <mergeCell ref="Q60:U60"/>
    <mergeCell ref="D62:E63"/>
    <mergeCell ref="B79:U79"/>
    <mergeCell ref="B80:C81"/>
    <mergeCell ref="D80:F81"/>
    <mergeCell ref="G80:K80"/>
    <mergeCell ref="L80:P80"/>
    <mergeCell ref="Q80:U80"/>
    <mergeCell ref="D74:E75"/>
    <mergeCell ref="F74:F75"/>
    <mergeCell ref="D76:E77"/>
    <mergeCell ref="F76:F77"/>
    <mergeCell ref="B78:C78"/>
    <mergeCell ref="D78:U78"/>
    <mergeCell ref="B68:C77"/>
    <mergeCell ref="D68:E69"/>
    <mergeCell ref="F68:F69"/>
    <mergeCell ref="G68:K68"/>
    <mergeCell ref="L68:P68"/>
    <mergeCell ref="Q68:U68"/>
    <mergeCell ref="D70:E71"/>
    <mergeCell ref="F70:F71"/>
    <mergeCell ref="D72:E73"/>
    <mergeCell ref="F72:F73"/>
    <mergeCell ref="B88:C89"/>
    <mergeCell ref="D88:F89"/>
    <mergeCell ref="B90:C90"/>
    <mergeCell ref="D90:U90"/>
    <mergeCell ref="B91:U91"/>
    <mergeCell ref="C92:U92"/>
    <mergeCell ref="B82:C83"/>
    <mergeCell ref="D82:F83"/>
    <mergeCell ref="B84:C85"/>
    <mergeCell ref="D84:F85"/>
    <mergeCell ref="B86:C87"/>
    <mergeCell ref="D86:F87"/>
    <mergeCell ref="C99:U99"/>
    <mergeCell ref="C100:U100"/>
    <mergeCell ref="C101:U101"/>
    <mergeCell ref="B102:B104"/>
    <mergeCell ref="C102:U104"/>
    <mergeCell ref="C93:U93"/>
    <mergeCell ref="C94:U94"/>
    <mergeCell ref="C95:U95"/>
    <mergeCell ref="C96:U96"/>
    <mergeCell ref="C97:U97"/>
    <mergeCell ref="C98:U98"/>
  </mergeCells>
  <conditionalFormatting sqref="D8">
    <cfRule type="containsText" dxfId="629" priority="125" operator="containsText" text="Please select">
      <formula>NOT(ISERROR(SEARCH("Please select",D8)))</formula>
    </cfRule>
  </conditionalFormatting>
  <conditionalFormatting sqref="D9 L9:O9">
    <cfRule type="containsText" dxfId="628" priority="124" operator="containsText" text="Other (specify here)">
      <formula>NOT(ISERROR(SEARCH("Other (specify here)",D9)))</formula>
    </cfRule>
  </conditionalFormatting>
  <conditionalFormatting sqref="D10">
    <cfRule type="containsText" dxfId="627" priority="123" operator="containsText" text="Please select">
      <formula>NOT(ISERROR(SEARCH("Please select",D10)))</formula>
    </cfRule>
  </conditionalFormatting>
  <conditionalFormatting sqref="L11:O11">
    <cfRule type="containsText" dxfId="626" priority="122" operator="containsText" text="Specify here">
      <formula>NOT(ISERROR(SEARCH("Specify here",L11)))</formula>
    </cfRule>
  </conditionalFormatting>
  <conditionalFormatting sqref="D12 L12:O12">
    <cfRule type="containsText" dxfId="625" priority="121" operator="containsText" text="Specify here">
      <formula>NOT(ISERROR(SEARCH("Specify here",D12)))</formula>
    </cfRule>
  </conditionalFormatting>
  <conditionalFormatting sqref="D6 L6:O7">
    <cfRule type="containsText" dxfId="624" priority="120" operator="containsText" text="DD-MM-YYYY">
      <formula>NOT(ISERROR(SEARCH("DD-MM-YYYY",D6)))</formula>
    </cfRule>
  </conditionalFormatting>
  <conditionalFormatting sqref="D13 L13:O13">
    <cfRule type="containsText" dxfId="623" priority="117" operator="containsText" text="Select the observed or expected TRL level in 2020">
      <formula>NOT(ISERROR(SEARCH("Select the observed or expected TRL level in 2020",D13)))</formula>
    </cfRule>
    <cfRule type="containsText" dxfId="622" priority="119" operator="containsText" text="Specify here the observed or expected TRL level in 2020">
      <formula>NOT(ISERROR(SEARCH("Specify here the observed or expected TRL level in 2020",D13)))</formula>
    </cfRule>
  </conditionalFormatting>
  <conditionalFormatting sqref="D14 L14:O14">
    <cfRule type="containsText" dxfId="621" priority="118" operator="containsText" text="Explain here">
      <formula>NOT(ISERROR(SEARCH("Explain here",D14)))</formula>
    </cfRule>
  </conditionalFormatting>
  <conditionalFormatting sqref="D33 D31">
    <cfRule type="containsText" dxfId="620" priority="116" operator="containsText" text="Please select">
      <formula>NOT(ISERROR(SEARCH("Please select",D31)))</formula>
    </cfRule>
  </conditionalFormatting>
  <conditionalFormatting sqref="D31 L31:O31">
    <cfRule type="containsText" dxfId="619" priority="115" operator="containsText" text="Specify here">
      <formula>NOT(ISERROR(SEARCH("Specify here",D31)))</formula>
    </cfRule>
  </conditionalFormatting>
  <conditionalFormatting sqref="L28:O29">
    <cfRule type="containsText" dxfId="618" priority="114" operator="containsText" text="Specify here">
      <formula>NOT(ISERROR(SEARCH("Specify here",L28)))</formula>
    </cfRule>
  </conditionalFormatting>
  <conditionalFormatting sqref="L27:O29">
    <cfRule type="containsText" dxfId="617" priority="113" operator="containsText" text="Specify here">
      <formula>NOT(ISERROR(SEARCH("Specify here",L27)))</formula>
    </cfRule>
  </conditionalFormatting>
  <conditionalFormatting sqref="L32:O32">
    <cfRule type="containsText" dxfId="616" priority="112" operator="containsText" text="Specify here">
      <formula>NOT(ISERROR(SEARCH("Specify here",L32)))</formula>
    </cfRule>
  </conditionalFormatting>
  <conditionalFormatting sqref="D34 L34:O34">
    <cfRule type="containsText" dxfId="615" priority="111"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614" priority="110" operator="containsText" text="Specify technology option name here">
      <formula>NOT(ISERROR(SEARCH("Specify technology option name here",L5)))</formula>
    </cfRule>
  </conditionalFormatting>
  <conditionalFormatting sqref="D19">
    <cfRule type="containsText" dxfId="613" priority="109" operator="containsText" text="Select Functional Unit above">
      <formula>NOT(ISERROR(SEARCH("Select Functional Unit above",D19)))</formula>
    </cfRule>
  </conditionalFormatting>
  <conditionalFormatting sqref="D50">
    <cfRule type="containsText" dxfId="612" priority="107" operator="containsText" text="Select">
      <formula>NOT(ISERROR(SEARCH("Select",D50)))</formula>
    </cfRule>
  </conditionalFormatting>
  <conditionalFormatting sqref="D46">
    <cfRule type="containsText" dxfId="611" priority="108" operator="containsText" text="Explain here (e.g. other costs)">
      <formula>NOT(ISERROR(SEARCH("Explain here (e.g. other costs)",D46)))</formula>
    </cfRule>
  </conditionalFormatting>
  <conditionalFormatting sqref="D72">
    <cfRule type="containsText" dxfId="610" priority="98" operator="containsText" text="Select">
      <formula>NOT(ISERROR(SEARCH("Select",D72)))</formula>
    </cfRule>
  </conditionalFormatting>
  <conditionalFormatting sqref="D74">
    <cfRule type="containsText" dxfId="609" priority="97" operator="containsText" text="Select">
      <formula>NOT(ISERROR(SEARCH("Select",D74)))</formula>
    </cfRule>
  </conditionalFormatting>
  <conditionalFormatting sqref="D52">
    <cfRule type="containsText" dxfId="608" priority="106" operator="containsText" text="Select">
      <formula>NOT(ISERROR(SEARCH("Select",D52)))</formula>
    </cfRule>
  </conditionalFormatting>
  <conditionalFormatting sqref="D76">
    <cfRule type="containsText" dxfId="607" priority="96" operator="containsText" text="Select">
      <formula>NOT(ISERROR(SEARCH("Select",D76)))</formula>
    </cfRule>
  </conditionalFormatting>
  <conditionalFormatting sqref="D54">
    <cfRule type="containsText" dxfId="606" priority="105" operator="containsText" text="Select">
      <formula>NOT(ISERROR(SEARCH("Select",D54)))</formula>
    </cfRule>
  </conditionalFormatting>
  <conditionalFormatting sqref="D56">
    <cfRule type="containsText" dxfId="605" priority="104" operator="containsText" text="Select">
      <formula>NOT(ISERROR(SEARCH("Select",D56)))</formula>
    </cfRule>
  </conditionalFormatting>
  <conditionalFormatting sqref="F50:F57">
    <cfRule type="containsText" dxfId="604" priority="103" operator="containsText" text="Please select">
      <formula>NOT(ISERROR(SEARCH("Please select",F50)))</formula>
    </cfRule>
  </conditionalFormatting>
  <conditionalFormatting sqref="D58">
    <cfRule type="containsText" dxfId="603" priority="102" operator="containsText" text="Explain here (e.g. flexible in and out)">
      <formula>NOT(ISERROR(SEARCH("Explain here (e.g. flexible in and out)",D58)))</formula>
    </cfRule>
  </conditionalFormatting>
  <conditionalFormatting sqref="D62">
    <cfRule type="containsText" dxfId="602" priority="101" operator="containsText" text="Select">
      <formula>NOT(ISERROR(SEARCH("Select",D62)))</formula>
    </cfRule>
  </conditionalFormatting>
  <conditionalFormatting sqref="D66">
    <cfRule type="containsText" dxfId="601" priority="100" operator="containsText" text="Explain here">
      <formula>NOT(ISERROR(SEARCH("Explain here",D66)))</formula>
    </cfRule>
  </conditionalFormatting>
  <conditionalFormatting sqref="D70">
    <cfRule type="containsText" dxfId="600" priority="99" operator="containsText" text="Select">
      <formula>NOT(ISERROR(SEARCH("Select",D70)))</formula>
    </cfRule>
  </conditionalFormatting>
  <conditionalFormatting sqref="F70:F77">
    <cfRule type="containsText" dxfId="599" priority="95" operator="containsText" text="Please select">
      <formula>NOT(ISERROR(SEARCH("Please select",F70)))</formula>
    </cfRule>
  </conditionalFormatting>
  <conditionalFormatting sqref="D78">
    <cfRule type="containsText" dxfId="598" priority="94" operator="containsText" text="Explain here">
      <formula>NOT(ISERROR(SEARCH("Explain here",D78)))</formula>
    </cfRule>
  </conditionalFormatting>
  <conditionalFormatting sqref="D82">
    <cfRule type="containsText" dxfId="597" priority="93" operator="containsText" text="Specify here">
      <formula>NOT(ISERROR(SEARCH("Specify here",D82)))</formula>
    </cfRule>
  </conditionalFormatting>
  <conditionalFormatting sqref="B92 B97 B94:B95 B99 B101">
    <cfRule type="containsText" dxfId="596" priority="92" operator="containsText" text="Specify data sources and references here">
      <formula>NOT(ISERROR(SEARCH("Specify data sources and references here",B92)))</formula>
    </cfRule>
  </conditionalFormatting>
  <conditionalFormatting sqref="D28">
    <cfRule type="containsText" dxfId="595" priority="91" operator="containsText" text="Please select">
      <formula>NOT(ISERROR(SEARCH("Please select",D28)))</formula>
    </cfRule>
  </conditionalFormatting>
  <conditionalFormatting sqref="D28">
    <cfRule type="containsText" dxfId="594" priority="90" operator="containsText" text="Specify here">
      <formula>NOT(ISERROR(SEARCH("Specify here",D28)))</formula>
    </cfRule>
  </conditionalFormatting>
  <conditionalFormatting sqref="D27:D28">
    <cfRule type="containsText" dxfId="593" priority="89" operator="containsText" text="Specify here (if not specified, value will be 1)">
      <formula>NOT(ISERROR(SEARCH("Specify here (if not specified, value will be 1)",D27)))</formula>
    </cfRule>
  </conditionalFormatting>
  <conditionalFormatting sqref="D32">
    <cfRule type="containsText" dxfId="592" priority="88" operator="containsText" text="Please select">
      <formula>NOT(ISERROR(SEARCH("Please select",D32)))</formula>
    </cfRule>
  </conditionalFormatting>
  <conditionalFormatting sqref="D32">
    <cfRule type="containsText" dxfId="591" priority="87" operator="containsText" text="Specify here">
      <formula>NOT(ISERROR(SEARCH("Specify here",D32)))</formula>
    </cfRule>
  </conditionalFormatting>
  <conditionalFormatting sqref="G41:K41 G43:K43 G45:K45 G39:K39">
    <cfRule type="containsText" dxfId="590" priority="86" operator="containsText" text="Reference">
      <formula>NOT(ISERROR(SEARCH("Reference",G39)))</formula>
    </cfRule>
  </conditionalFormatting>
  <conditionalFormatting sqref="L41:P41 L43:P43 L45:P45 L39:P39">
    <cfRule type="containsText" dxfId="589" priority="85" operator="containsText" text="Reference">
      <formula>NOT(ISERROR(SEARCH("Reference",L39)))</formula>
    </cfRule>
  </conditionalFormatting>
  <conditionalFormatting sqref="Q41:U41 Q43:U43 Q45:U45 Q39:U39">
    <cfRule type="containsText" dxfId="588" priority="84" operator="containsText" text="Reference">
      <formula>NOT(ISERROR(SEARCH("Reference",Q39)))</formula>
    </cfRule>
  </conditionalFormatting>
  <conditionalFormatting sqref="E38">
    <cfRule type="containsText" dxfId="587" priority="83" operator="containsText" text="Please select 'Functional Unit' above">
      <formula>NOT(ISERROR(SEARCH("Please select 'Functional Unit' above",E38)))</formula>
    </cfRule>
  </conditionalFormatting>
  <conditionalFormatting sqref="H53:K53 H55:K55 H57:K57 H51:K51">
    <cfRule type="containsText" dxfId="586" priority="82" operator="containsText" text="Reference">
      <formula>NOT(ISERROR(SEARCH("Reference",H51)))</formula>
    </cfRule>
  </conditionalFormatting>
  <conditionalFormatting sqref="M53:P53 M55:P55 M57:P57 M51:P51">
    <cfRule type="containsText" dxfId="585" priority="81" operator="containsText" text="Reference">
      <formula>NOT(ISERROR(SEARCH("Reference",M51)))</formula>
    </cfRule>
  </conditionalFormatting>
  <conditionalFormatting sqref="R53:U53 R55:U55 R57:U57 R51:U51">
    <cfRule type="containsText" dxfId="584" priority="80" operator="containsText" text="Reference">
      <formula>NOT(ISERROR(SEARCH("Reference",R51)))</formula>
    </cfRule>
  </conditionalFormatting>
  <conditionalFormatting sqref="H73:K73 H75:K75 H77:K77 H71:K71">
    <cfRule type="containsText" dxfId="583" priority="79" operator="containsText" text="Reference">
      <formula>NOT(ISERROR(SEARCH("Reference",H71)))</formula>
    </cfRule>
  </conditionalFormatting>
  <conditionalFormatting sqref="M73:P73 M75:P75 M77:P77 M71:P71">
    <cfRule type="containsText" dxfId="582" priority="78" operator="containsText" text="Reference">
      <formula>NOT(ISERROR(SEARCH("Reference",M71)))</formula>
    </cfRule>
  </conditionalFormatting>
  <conditionalFormatting sqref="R73:U73 R75:U75 R77:U77 R71:U71">
    <cfRule type="containsText" dxfId="581" priority="77" operator="containsText" text="Reference">
      <formula>NOT(ISERROR(SEARCH("Reference",R71)))</formula>
    </cfRule>
  </conditionalFormatting>
  <conditionalFormatting sqref="G65:K65 H63:K63">
    <cfRule type="containsText" dxfId="580" priority="76" operator="containsText" text="Reference">
      <formula>NOT(ISERROR(SEARCH("Reference",G63)))</formula>
    </cfRule>
  </conditionalFormatting>
  <conditionalFormatting sqref="L65:P65 M63:P63">
    <cfRule type="containsText" dxfId="579" priority="75" operator="containsText" text="Reference">
      <formula>NOT(ISERROR(SEARCH("Reference",L63)))</formula>
    </cfRule>
  </conditionalFormatting>
  <conditionalFormatting sqref="Q65:U65 R63:U63">
    <cfRule type="containsText" dxfId="578" priority="74" operator="containsText" text="Reference">
      <formula>NOT(ISERROR(SEARCH("Reference",Q63)))</formula>
    </cfRule>
  </conditionalFormatting>
  <conditionalFormatting sqref="H83:K83">
    <cfRule type="containsText" dxfId="577" priority="73" operator="containsText" text="Reference">
      <formula>NOT(ISERROR(SEARCH("Reference",H83)))</formula>
    </cfRule>
  </conditionalFormatting>
  <conditionalFormatting sqref="M83:P83">
    <cfRule type="containsText" dxfId="576" priority="72" operator="containsText" text="Reference">
      <formula>NOT(ISERROR(SEARCH("Reference",M83)))</formula>
    </cfRule>
  </conditionalFormatting>
  <conditionalFormatting sqref="R83:U83">
    <cfRule type="containsText" dxfId="575" priority="71" operator="containsText" text="Reference">
      <formula>NOT(ISERROR(SEARCH("Reference",R83)))</formula>
    </cfRule>
  </conditionalFormatting>
  <conditionalFormatting sqref="D5">
    <cfRule type="containsText" dxfId="574" priority="70" operator="containsText" text="Please select">
      <formula>NOT(ISERROR(SEARCH("Please select",D5)))</formula>
    </cfRule>
  </conditionalFormatting>
  <conditionalFormatting sqref="D5">
    <cfRule type="containsText" dxfId="573" priority="69" operator="containsText" text="Specify here">
      <formula>NOT(ISERROR(SEARCH("Specify here",D5)))</formula>
    </cfRule>
  </conditionalFormatting>
  <conditionalFormatting sqref="D11">
    <cfRule type="containsText" dxfId="572" priority="68" operator="containsText" text="Please select">
      <formula>NOT(ISERROR(SEARCH("Please select",D11)))</formula>
    </cfRule>
  </conditionalFormatting>
  <conditionalFormatting sqref="D16">
    <cfRule type="containsText" dxfId="571" priority="66" operator="containsText" text="Please select">
      <formula>NOT(ISERROR(SEARCH("Please select",D16)))</formula>
    </cfRule>
    <cfRule type="containsText" dxfId="570" priority="67" operator="containsText" text="Please select 'Functional Unit' above">
      <formula>NOT(ISERROR(SEARCH("Please select 'Functional Unit' above",D16)))</formula>
    </cfRule>
  </conditionalFormatting>
  <conditionalFormatting sqref="D29">
    <cfRule type="containsText" dxfId="569" priority="65" operator="containsText" text="Please select">
      <formula>NOT(ISERROR(SEARCH("Please select",D29)))</formula>
    </cfRule>
  </conditionalFormatting>
  <conditionalFormatting sqref="E40 E42 E44">
    <cfRule type="containsText" dxfId="568" priority="64" operator="containsText" text="Please select 'Functional Unit' above">
      <formula>NOT(ISERROR(SEARCH("Please select 'Functional Unit' above",E40)))</formula>
    </cfRule>
  </conditionalFormatting>
  <conditionalFormatting sqref="G55 G57 G51 G53">
    <cfRule type="containsText" dxfId="567" priority="63" operator="containsText" text="Reference">
      <formula>NOT(ISERROR(SEARCH("Reference",G51)))</formula>
    </cfRule>
  </conditionalFormatting>
  <conditionalFormatting sqref="L55 L57">
    <cfRule type="containsText" dxfId="566" priority="62" operator="containsText" text="Reference">
      <formula>NOT(ISERROR(SEARCH("Reference",L55)))</formula>
    </cfRule>
  </conditionalFormatting>
  <conditionalFormatting sqref="Q55 Q57">
    <cfRule type="containsText" dxfId="565" priority="61" operator="containsText" text="Reference">
      <formula>NOT(ISERROR(SEARCH("Reference",Q55)))</formula>
    </cfRule>
  </conditionalFormatting>
  <conditionalFormatting sqref="D64">
    <cfRule type="containsText" dxfId="564" priority="60" operator="containsText" text="Select">
      <formula>NOT(ISERROR(SEARCH("Select",D64)))</formula>
    </cfRule>
  </conditionalFormatting>
  <conditionalFormatting sqref="D62:F65">
    <cfRule type="containsText" dxfId="563" priority="59" operator="containsText" text="Specify here">
      <formula>NOT(ISERROR(SEARCH("Specify here",D62)))</formula>
    </cfRule>
  </conditionalFormatting>
  <conditionalFormatting sqref="G63">
    <cfRule type="containsText" dxfId="562" priority="58" operator="containsText" text="Reference">
      <formula>NOT(ISERROR(SEARCH("Reference",G63)))</formula>
    </cfRule>
  </conditionalFormatting>
  <conditionalFormatting sqref="L63">
    <cfRule type="containsText" dxfId="561" priority="57" operator="containsText" text="Reference">
      <formula>NOT(ISERROR(SEARCH("Reference",L63)))</formula>
    </cfRule>
  </conditionalFormatting>
  <conditionalFormatting sqref="Q63">
    <cfRule type="containsText" dxfId="560" priority="56" operator="containsText" text="Reference">
      <formula>NOT(ISERROR(SEARCH("Reference",Q63)))</formula>
    </cfRule>
  </conditionalFormatting>
  <conditionalFormatting sqref="G73 G75 G77 G71">
    <cfRule type="containsText" dxfId="559" priority="55" operator="containsText" text="Reference">
      <formula>NOT(ISERROR(SEARCH("Reference",G71)))</formula>
    </cfRule>
  </conditionalFormatting>
  <conditionalFormatting sqref="L73 L75 L77 L71">
    <cfRule type="containsText" dxfId="558" priority="54" operator="containsText" text="Reference">
      <formula>NOT(ISERROR(SEARCH("Reference",L71)))</formula>
    </cfRule>
  </conditionalFormatting>
  <conditionalFormatting sqref="Q73 Q75 Q77 Q71">
    <cfRule type="containsText" dxfId="557" priority="53" operator="containsText" text="Reference">
      <formula>NOT(ISERROR(SEARCH("Reference",Q71)))</formula>
    </cfRule>
  </conditionalFormatting>
  <conditionalFormatting sqref="B93 B96 B98 B100">
    <cfRule type="containsText" dxfId="556" priority="52" operator="containsText" text="Specify data sources and references here">
      <formula>NOT(ISERROR(SEARCH("Specify data sources and references here",B93)))</formula>
    </cfRule>
  </conditionalFormatting>
  <conditionalFormatting sqref="C92:U92">
    <cfRule type="containsText" dxfId="555" priority="51" operator="containsText" text="Specify complete references and data sources used here">
      <formula>NOT(ISERROR(SEARCH("Specify complete references and data sources used here",C92)))</formula>
    </cfRule>
  </conditionalFormatting>
  <conditionalFormatting sqref="C102:U104">
    <cfRule type="containsText" dxfId="554" priority="50" operator="containsText" text="Add other sources here">
      <formula>NOT(ISERROR(SEARCH("Add other sources here",C102)))</formula>
    </cfRule>
  </conditionalFormatting>
  <conditionalFormatting sqref="D22">
    <cfRule type="containsText" dxfId="553" priority="49" operator="containsText" text="Please select the region">
      <formula>NOT(ISERROR(SEARCH("Please select the region",D22)))</formula>
    </cfRule>
  </conditionalFormatting>
  <conditionalFormatting sqref="D25">
    <cfRule type="containsText" dxfId="552" priority="48" operator="containsText" text="Specify here the market">
      <formula>NOT(ISERROR(SEARCH("Specify here the market",D25)))</formula>
    </cfRule>
  </conditionalFormatting>
  <conditionalFormatting sqref="G20:K20">
    <cfRule type="containsText" dxfId="551" priority="47" operator="containsText" text="Reference">
      <formula>NOT(ISERROR(SEARCH("Reference",G20)))</formula>
    </cfRule>
  </conditionalFormatting>
  <conditionalFormatting sqref="G24:K24">
    <cfRule type="containsText" dxfId="550" priority="46" operator="containsText" text="Reference">
      <formula>NOT(ISERROR(SEARCH("Reference",G24)))</formula>
    </cfRule>
  </conditionalFormatting>
  <conditionalFormatting sqref="G26:K26">
    <cfRule type="containsText" dxfId="549" priority="45" operator="containsText" text="Reference">
      <formula>NOT(ISERROR(SEARCH("Reference",G26)))</formula>
    </cfRule>
  </conditionalFormatting>
  <conditionalFormatting sqref="G41:U41 G43:U43 G45:U45 G51:K51 G55:U55 G57:U57 G63:U63 G65:U65 G71:U71 G73:U73 G75:U75 G77:U77 H83:K83 M83:P83 R83:U83 G39:U39 G53:K53 M53:P53 M51:P51 R51:U51 R53:U53">
    <cfRule type="containsText" dxfId="548" priority="44" operator="containsText" text="Reference">
      <formula>NOT(ISERROR(SEARCH("Reference",G39)))</formula>
    </cfRule>
  </conditionalFormatting>
  <conditionalFormatting sqref="L26:P26 L24:P24">
    <cfRule type="containsText" dxfId="547" priority="43" operator="containsText" text="Reference">
      <formula>NOT(ISERROR(SEARCH("Reference",L24)))</formula>
    </cfRule>
  </conditionalFormatting>
  <conditionalFormatting sqref="Q26:U26 Q24:U24">
    <cfRule type="containsText" dxfId="546" priority="42" operator="containsText" text="Reference">
      <formula>NOT(ISERROR(SEARCH("Reference",Q24)))</formula>
    </cfRule>
  </conditionalFormatting>
  <conditionalFormatting sqref="L24:U24 L26:U26">
    <cfRule type="containsText" dxfId="545" priority="41" operator="containsText" text="Reference">
      <formula>NOT(ISERROR(SEARCH("Reference",L24)))</formula>
    </cfRule>
  </conditionalFormatting>
  <conditionalFormatting sqref="D30">
    <cfRule type="containsText" dxfId="544" priority="40" operator="containsText" text="Please select">
      <formula>NOT(ISERROR(SEARCH("Please select",D30)))</formula>
    </cfRule>
  </conditionalFormatting>
  <conditionalFormatting sqref="D30">
    <cfRule type="containsText" dxfId="543" priority="39" operator="containsText" text="Specify here">
      <formula>NOT(ISERROR(SEARCH("Specify here",D30)))</formula>
    </cfRule>
  </conditionalFormatting>
  <conditionalFormatting sqref="H85:K85 M85:P85 R85:U85">
    <cfRule type="containsText" dxfId="542" priority="35" operator="containsText" text="Reference">
      <formula>NOT(ISERROR(SEARCH("Reference",H85)))</formula>
    </cfRule>
  </conditionalFormatting>
  <conditionalFormatting sqref="H87:K87 M87:P87 R87:U87">
    <cfRule type="containsText" dxfId="541" priority="31" operator="containsText" text="Reference">
      <formula>NOT(ISERROR(SEARCH("Reference",H87)))</formula>
    </cfRule>
  </conditionalFormatting>
  <conditionalFormatting sqref="H89:K89 M89:P89 R89:U89">
    <cfRule type="containsText" dxfId="540" priority="27" operator="containsText" text="Reference">
      <formula>NOT(ISERROR(SEARCH("Reference",H89)))</formula>
    </cfRule>
  </conditionalFormatting>
  <conditionalFormatting sqref="H85:K85">
    <cfRule type="containsText" dxfId="539" priority="38" operator="containsText" text="Reference">
      <formula>NOT(ISERROR(SEARCH("Reference",H85)))</formula>
    </cfRule>
  </conditionalFormatting>
  <conditionalFormatting sqref="M85:P85">
    <cfRule type="containsText" dxfId="538" priority="37" operator="containsText" text="Reference">
      <formula>NOT(ISERROR(SEARCH("Reference",M85)))</formula>
    </cfRule>
  </conditionalFormatting>
  <conditionalFormatting sqref="R85:U85">
    <cfRule type="containsText" dxfId="537" priority="36" operator="containsText" text="Reference">
      <formula>NOT(ISERROR(SEARCH("Reference",R85)))</formula>
    </cfRule>
  </conditionalFormatting>
  <conditionalFormatting sqref="H87:K87">
    <cfRule type="containsText" dxfId="536" priority="34" operator="containsText" text="Reference">
      <formula>NOT(ISERROR(SEARCH("Reference",H87)))</formula>
    </cfRule>
  </conditionalFormatting>
  <conditionalFormatting sqref="M87:P87">
    <cfRule type="containsText" dxfId="535" priority="33" operator="containsText" text="Reference">
      <formula>NOT(ISERROR(SEARCH("Reference",M87)))</formula>
    </cfRule>
  </conditionalFormatting>
  <conditionalFormatting sqref="R87:U87">
    <cfRule type="containsText" dxfId="534" priority="32" operator="containsText" text="Reference">
      <formula>NOT(ISERROR(SEARCH("Reference",R87)))</formula>
    </cfRule>
  </conditionalFormatting>
  <conditionalFormatting sqref="H89:K89">
    <cfRule type="containsText" dxfId="533" priority="30" operator="containsText" text="Reference">
      <formula>NOT(ISERROR(SEARCH("Reference",H89)))</formula>
    </cfRule>
  </conditionalFormatting>
  <conditionalFormatting sqref="M89:P89">
    <cfRule type="containsText" dxfId="532" priority="29" operator="containsText" text="Reference">
      <formula>NOT(ISERROR(SEARCH("Reference",M89)))</formula>
    </cfRule>
  </conditionalFormatting>
  <conditionalFormatting sqref="R89:U89">
    <cfRule type="containsText" dxfId="531" priority="28" operator="containsText" text="Reference">
      <formula>NOT(ISERROR(SEARCH("Reference",R89)))</formula>
    </cfRule>
  </conditionalFormatting>
  <conditionalFormatting sqref="B82">
    <cfRule type="containsText" dxfId="530" priority="26" operator="containsText" text="Add here">
      <formula>NOT(ISERROR(SEARCH("Add here",B82)))</formula>
    </cfRule>
  </conditionalFormatting>
  <conditionalFormatting sqref="B84">
    <cfRule type="containsText" dxfId="529" priority="25" operator="containsText" text="Add here">
      <formula>NOT(ISERROR(SEARCH("Add here",B84)))</formula>
    </cfRule>
  </conditionalFormatting>
  <conditionalFormatting sqref="B86">
    <cfRule type="containsText" dxfId="528" priority="24" operator="containsText" text="Add here">
      <formula>NOT(ISERROR(SEARCH("Add here",B86)))</formula>
    </cfRule>
  </conditionalFormatting>
  <conditionalFormatting sqref="B88">
    <cfRule type="containsText" dxfId="527" priority="23" operator="containsText" text="Add here">
      <formula>NOT(ISERROR(SEARCH("Add here",B88)))</formula>
    </cfRule>
  </conditionalFormatting>
  <conditionalFormatting sqref="G85 G87 G89 G83">
    <cfRule type="containsText" dxfId="526" priority="22" operator="containsText" text="Reference">
      <formula>NOT(ISERROR(SEARCH("Reference",G83)))</formula>
    </cfRule>
  </conditionalFormatting>
  <conditionalFormatting sqref="G83 G85 G87 G89">
    <cfRule type="containsText" dxfId="525" priority="21" operator="containsText" text="Reference">
      <formula>NOT(ISERROR(SEARCH("Reference",G83)))</formula>
    </cfRule>
  </conditionalFormatting>
  <conditionalFormatting sqref="L85 L87 L89 L83">
    <cfRule type="containsText" dxfId="524" priority="20" operator="containsText" text="Reference">
      <formula>NOT(ISERROR(SEARCH("Reference",L83)))</formula>
    </cfRule>
  </conditionalFormatting>
  <conditionalFormatting sqref="L83 L85 L87 L89">
    <cfRule type="containsText" dxfId="523" priority="19" operator="containsText" text="Reference">
      <formula>NOT(ISERROR(SEARCH("Reference",L83)))</formula>
    </cfRule>
  </conditionalFormatting>
  <conditionalFormatting sqref="Q85 Q87 Q89 Q83">
    <cfRule type="containsText" dxfId="522" priority="18" operator="containsText" text="Reference">
      <formula>NOT(ISERROR(SEARCH("Reference",Q83)))</formula>
    </cfRule>
  </conditionalFormatting>
  <conditionalFormatting sqref="Q83 Q85 Q87 Q89">
    <cfRule type="containsText" dxfId="521" priority="17" operator="containsText" text="Reference">
      <formula>NOT(ISERROR(SEARCH("Reference",Q83)))</formula>
    </cfRule>
  </conditionalFormatting>
  <conditionalFormatting sqref="D90">
    <cfRule type="containsText" dxfId="520" priority="16" operator="containsText" text="Explain here">
      <formula>NOT(ISERROR(SEARCH("Explain here",D90)))</formula>
    </cfRule>
  </conditionalFormatting>
  <conditionalFormatting sqref="D84">
    <cfRule type="containsText" dxfId="519" priority="15" operator="containsText" text="Specify here">
      <formula>NOT(ISERROR(SEARCH("Specify here",D84)))</formula>
    </cfRule>
  </conditionalFormatting>
  <conditionalFormatting sqref="D86">
    <cfRule type="containsText" dxfId="518" priority="14" operator="containsText" text="Specify here">
      <formula>NOT(ISERROR(SEARCH("Specify here",D86)))</formula>
    </cfRule>
  </conditionalFormatting>
  <conditionalFormatting sqref="D88">
    <cfRule type="containsText" dxfId="517" priority="13" operator="containsText" text="Specify here">
      <formula>NOT(ISERROR(SEARCH("Specify here",D88)))</formula>
    </cfRule>
  </conditionalFormatting>
  <conditionalFormatting sqref="E42:F43">
    <cfRule type="containsText" dxfId="516" priority="12" operator="containsText" text="Please select">
      <formula>NOT(ISERROR(SEARCH("Please select",E42)))</formula>
    </cfRule>
  </conditionalFormatting>
  <conditionalFormatting sqref="F22">
    <cfRule type="containsText" dxfId="515" priority="11" operator="containsText" text="Please select">
      <formula>NOT(ISERROR(SEARCH("Please select",F22)))</formula>
    </cfRule>
  </conditionalFormatting>
  <conditionalFormatting sqref="F25">
    <cfRule type="containsText" dxfId="514" priority="10" operator="containsText" text="Select Functional Unit above">
      <formula>NOT(ISERROR(SEARCH("Select Functional Unit above",F25)))</formula>
    </cfRule>
  </conditionalFormatting>
  <conditionalFormatting sqref="E44:F45">
    <cfRule type="cellIs" dxfId="513" priority="9" operator="equal">
      <formula>"Please select based on chosen Functional Unit"</formula>
    </cfRule>
  </conditionalFormatting>
  <conditionalFormatting sqref="D7">
    <cfRule type="containsText" dxfId="512" priority="8" operator="containsText" text="Please select">
      <formula>NOT(ISERROR(SEARCH("Please select",D7)))</formula>
    </cfRule>
  </conditionalFormatting>
  <conditionalFormatting sqref="D7">
    <cfRule type="containsText" dxfId="511" priority="7" operator="containsText" text="Specify here">
      <formula>NOT(ISERROR(SEARCH("Specify here",D7)))</formula>
    </cfRule>
  </conditionalFormatting>
  <conditionalFormatting sqref="L39:N39">
    <cfRule type="containsText" dxfId="510" priority="6" operator="containsText" text="Reference">
      <formula>NOT(ISERROR(SEARCH("Reference",L39)))</formula>
    </cfRule>
  </conditionalFormatting>
  <conditionalFormatting sqref="Q39:S39">
    <cfRule type="containsText" dxfId="509" priority="5" operator="containsText" text="Reference">
      <formula>NOT(ISERROR(SEARCH("Reference",Q39)))</formula>
    </cfRule>
  </conditionalFormatting>
  <conditionalFormatting sqref="L51 L53">
    <cfRule type="containsText" dxfId="508" priority="4" operator="containsText" text="Reference">
      <formula>NOT(ISERROR(SEARCH("Reference",L51)))</formula>
    </cfRule>
  </conditionalFormatting>
  <conditionalFormatting sqref="L51 L53">
    <cfRule type="containsText" dxfId="507" priority="3" operator="containsText" text="Reference">
      <formula>NOT(ISERROR(SEARCH("Reference",L51)))</formula>
    </cfRule>
  </conditionalFormatting>
  <conditionalFormatting sqref="Q51 Q53">
    <cfRule type="containsText" dxfId="506" priority="2" operator="containsText" text="Reference">
      <formula>NOT(ISERROR(SEARCH("Reference",Q51)))</formula>
    </cfRule>
  </conditionalFormatting>
  <conditionalFormatting sqref="Q51 Q53">
    <cfRule type="containsText" dxfId="505" priority="1" operator="containsText" text="Reference">
      <formula>NOT(ISERROR(SEARCH("Reference",Q51)))</formula>
    </cfRule>
  </conditionalFormatting>
  <dataValidations count="2">
    <dataValidation type="list" allowBlank="1" showInputMessage="1" showErrorMessage="1" sqref="L33:O33" xr:uid="{003E3E1C-16F4-4C70-847C-46F7DB162A46}">
      <formula1>$X$6:$X$9</formula1>
    </dataValidation>
    <dataValidation allowBlank="1" showInputMessage="1" showErrorMessage="1" prompt="More details are found in 'READ ME' tab" sqref="D14" xr:uid="{DAD54284-EA91-4225-8F72-1FF5D0799DD8}"/>
  </dataValidations>
  <pageMargins left="0.7" right="0.7" top="0.75" bottom="0.75" header="0.3" footer="0.3"/>
  <pageSetup paperSize="8" scale="36"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3BBB51FD-2678-4C4B-8715-52C38A2BEA11}">
          <x14:formula1>
            <xm:f>List!$L$3:$L$67</xm:f>
          </x14:formula1>
          <xm:sqref>D52:E57</xm:sqref>
        </x14:dataValidation>
        <x14:dataValidation type="list" allowBlank="1" showInputMessage="1" showErrorMessage="1" xr:uid="{AF27CF01-8CE4-4AE2-A7DC-1D22212890D1}">
          <x14:formula1>
            <xm:f>List!$L$2:$L$74</xm:f>
          </x14:formula1>
          <xm:sqref>D50:E51</xm:sqref>
        </x14:dataValidation>
        <x14:dataValidation type="list" allowBlank="1" showInputMessage="1" showErrorMessage="1" xr:uid="{88F82749-E196-4D4D-8CC0-24727D5AABCF}">
          <x14:formula1>
            <xm:f>List!$Z$15:$Z$16</xm:f>
          </x14:formula1>
          <xm:sqref>D38:D45</xm:sqref>
        </x14:dataValidation>
        <x14:dataValidation type="list" allowBlank="1" showInputMessage="1" showErrorMessage="1" xr:uid="{A771EB14-B35F-4EC0-BB95-F0A003FF813A}">
          <x14:formula1>
            <xm:f>List!$J$3:$J$6</xm:f>
          </x14:formula1>
          <xm:sqref>E44:F45</xm:sqref>
        </x14:dataValidation>
        <x14:dataValidation type="list" allowBlank="1" showInputMessage="1" showErrorMessage="1" xr:uid="{7044B9F3-529C-4072-93E4-AF27918453FD}">
          <x14:formula1>
            <xm:f>List!$B$3:$B$27</xm:f>
          </x14:formula1>
          <xm:sqref>D8:K8</xm:sqref>
        </x14:dataValidation>
        <x14:dataValidation type="list" allowBlank="1" showInputMessage="1" showErrorMessage="1" xr:uid="{4466EC25-7823-4803-9D50-4F823E1D2A49}">
          <x14:formula1>
            <xm:f>List!$Z$10:$Z$13</xm:f>
          </x14:formula1>
          <xm:sqref>D22:E24</xm:sqref>
        </x14:dataValidation>
        <x14:dataValidation type="list" allowBlank="1" showInputMessage="1" showErrorMessage="1" xr:uid="{3142A546-BA55-467D-8C60-CA669AE601BF}">
          <x14:formula1>
            <xm:f>List!$R$3:$R$13</xm:f>
          </x14:formula1>
          <xm:sqref>D70:E77</xm:sqref>
        </x14:dataValidation>
        <x14:dataValidation type="list" allowBlank="1" showInputMessage="1" showErrorMessage="1" xr:uid="{C7929643-2D19-4252-ABEF-C700F9B2C88A}">
          <x14:formula1>
            <xm:f>List!$Z$2:$Z$4</xm:f>
          </x14:formula1>
          <xm:sqref>D10:K10</xm:sqref>
        </x14:dataValidation>
        <x14:dataValidation type="list" allowBlank="1" showInputMessage="1" showErrorMessage="1" xr:uid="{29F32B78-40B8-42AF-BBBC-A7D0F4056485}">
          <x14:formula1>
            <xm:f>List!$F$3:$F$18</xm:f>
          </x14:formula1>
          <xm:sqref>D16:K17 F22</xm:sqref>
        </x14:dataValidation>
        <x14:dataValidation type="list" allowBlank="1" showInputMessage="1" showErrorMessage="1" xr:uid="{E7681A35-167A-4DFD-A3DC-BD4876BCBDC7}">
          <x14:formula1>
            <xm:f>List!$H$3:$H$10</xm:f>
          </x14:formula1>
          <xm:sqref>D29</xm:sqref>
        </x14:dataValidation>
        <x14:dataValidation type="list" allowBlank="1" showInputMessage="1" showErrorMessage="1" xr:uid="{7D8163F5-6965-4C66-8997-408C15E09863}">
          <x14:formula1>
            <xm:f>List!$T$3:$T$6</xm:f>
          </x14:formula1>
          <xm:sqref>F70:F77</xm:sqref>
        </x14:dataValidation>
        <x14:dataValidation type="list" allowBlank="1" showInputMessage="1" showErrorMessage="1" xr:uid="{85046426-7050-4C9D-8424-50FC6A5AACC9}">
          <x14:formula1>
            <xm:f>List!$D$3:$D$17</xm:f>
          </x14:formula1>
          <xm:sqref>D11</xm:sqref>
        </x14:dataValidation>
        <x14:dataValidation type="list" allowBlank="1" showInputMessage="1" showErrorMessage="1" xr:uid="{23326947-6423-47C6-9517-AA530E3BA1C8}">
          <x14:formula1>
            <xm:f>List!$Z$6:$Z$8</xm:f>
          </x14:formula1>
          <xm:sqref>D33</xm:sqref>
        </x14:dataValidation>
        <x14:dataValidation type="list" allowBlank="1" showInputMessage="1" showErrorMessage="1" prompt="More details are found in 'READ ME' tab" xr:uid="{C818851C-B958-49F2-AAB9-28C7A5C91F6A}">
          <x14:formula1>
            <xm:f>'READ ME'!$C$26:$C$34</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96BCB-7046-46A1-8A57-BBF0625D53B8}">
  <sheetPr>
    <tabColor theme="7" tint="0.59999389629810485"/>
  </sheetPr>
  <dimension ref="C8:G9"/>
  <sheetViews>
    <sheetView workbookViewId="0">
      <selection activeCell="G10" sqref="G10"/>
    </sheetView>
  </sheetViews>
  <sheetFormatPr defaultRowHeight="15.75"/>
  <cols>
    <col min="3" max="3" width="14.625" bestFit="1" customWidth="1"/>
    <col min="4" max="4" width="22.375" customWidth="1"/>
    <col min="5" max="5" width="32.375" customWidth="1"/>
    <col min="6" max="6" width="19.375" customWidth="1"/>
    <col min="7" max="7" width="9" bestFit="1" customWidth="1"/>
  </cols>
  <sheetData>
    <row r="8" spans="3:7" ht="16.5" thickBot="1">
      <c r="C8" s="171" t="s">
        <v>383</v>
      </c>
      <c r="D8" s="171" t="s">
        <v>384</v>
      </c>
      <c r="E8" s="171" t="s">
        <v>385</v>
      </c>
      <c r="F8" s="171" t="s">
        <v>386</v>
      </c>
      <c r="G8" s="171" t="s">
        <v>387</v>
      </c>
    </row>
    <row r="9" spans="3:7">
      <c r="C9" t="s">
        <v>95</v>
      </c>
      <c r="D9">
        <v>7.3639999999999997E-2</v>
      </c>
      <c r="E9">
        <v>7.3999999999999996E-2</v>
      </c>
      <c r="F9" s="172">
        <v>44900</v>
      </c>
      <c r="G9" t="s">
        <v>388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4"/>
  <sheetViews>
    <sheetView topLeftCell="A7" zoomScale="70" zoomScaleNormal="70" workbookViewId="0">
      <selection activeCell="G10" sqref="G10"/>
    </sheetView>
  </sheetViews>
  <sheetFormatPr defaultColWidth="11" defaultRowHeight="15"/>
  <cols>
    <col min="1" max="1" width="4.5" style="72" customWidth="1"/>
    <col min="2" max="2" width="11" style="72"/>
    <col min="3" max="3" width="27.625" style="72" customWidth="1"/>
    <col min="4" max="5" width="16.75" style="72" customWidth="1"/>
    <col min="6" max="21" width="12.5" style="72" customWidth="1"/>
    <col min="22" max="51" width="11" style="72"/>
    <col min="52" max="52" width="101.375" style="105" hidden="1" customWidth="1"/>
    <col min="53" max="53" width="182" style="105" hidden="1" customWidth="1"/>
    <col min="54" max="16384" width="11" style="72"/>
  </cols>
  <sheetData>
    <row r="1" spans="1:52" ht="21">
      <c r="A1" s="3" t="s">
        <v>322</v>
      </c>
      <c r="B1" s="151"/>
      <c r="C1" s="151"/>
      <c r="D1" s="98"/>
      <c r="E1" s="151"/>
      <c r="F1" s="151"/>
      <c r="G1" s="151"/>
      <c r="H1" s="151"/>
      <c r="I1" s="151"/>
      <c r="J1" s="151"/>
      <c r="K1" s="151"/>
      <c r="L1" s="151"/>
      <c r="M1" s="151"/>
      <c r="N1" s="151"/>
      <c r="O1" s="151"/>
      <c r="P1" s="151"/>
      <c r="Q1" s="151"/>
      <c r="R1" s="151"/>
      <c r="S1" s="151"/>
      <c r="T1" s="151"/>
      <c r="U1" s="151"/>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row>
    <row r="2" spans="1:52">
      <c r="A2" s="98" t="s">
        <v>323</v>
      </c>
      <c r="B2" s="151"/>
      <c r="C2" s="151"/>
      <c r="D2" s="98"/>
      <c r="E2" s="151"/>
      <c r="F2" s="151"/>
      <c r="G2" s="151"/>
      <c r="H2" s="151"/>
      <c r="I2" s="151"/>
      <c r="J2" s="151"/>
      <c r="K2" s="151"/>
      <c r="L2" s="151"/>
      <c r="M2" s="151"/>
      <c r="N2" s="151"/>
      <c r="O2" s="151"/>
      <c r="P2" s="151"/>
      <c r="Q2" s="151"/>
      <c r="R2" s="151"/>
      <c r="S2" s="151"/>
      <c r="T2" s="151"/>
      <c r="U2" s="151"/>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row>
    <row r="3" spans="1:52">
      <c r="A3" s="151"/>
      <c r="B3" s="151"/>
      <c r="C3" s="151"/>
      <c r="D3" s="151"/>
      <c r="E3" s="151"/>
      <c r="F3" s="151"/>
      <c r="G3" s="151"/>
      <c r="H3" s="151"/>
      <c r="I3" s="151"/>
      <c r="J3" s="151"/>
      <c r="K3" s="151"/>
      <c r="L3" s="151"/>
      <c r="M3" s="151"/>
      <c r="N3" s="151"/>
      <c r="O3" s="151"/>
      <c r="P3" s="151"/>
      <c r="Q3" s="151"/>
      <c r="R3" s="151"/>
      <c r="S3" s="151"/>
      <c r="T3" s="151"/>
      <c r="U3" s="151"/>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row>
    <row r="4" spans="1:52" ht="21" customHeight="1">
      <c r="A4" s="151"/>
      <c r="B4" s="283" t="s">
        <v>324</v>
      </c>
      <c r="C4" s="284"/>
      <c r="D4" s="284"/>
      <c r="E4" s="284"/>
      <c r="F4" s="284"/>
      <c r="G4" s="284"/>
      <c r="H4" s="284"/>
      <c r="I4" s="284"/>
      <c r="J4" s="284"/>
      <c r="K4" s="285"/>
      <c r="L4" s="74"/>
      <c r="M4" s="74"/>
      <c r="N4" s="74"/>
      <c r="O4" s="74"/>
      <c r="P4" s="151"/>
      <c r="Q4" s="151"/>
      <c r="R4" s="151"/>
      <c r="S4" s="151"/>
      <c r="T4" s="151"/>
      <c r="U4" s="151"/>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row>
    <row r="5" spans="1:52" ht="15.75" customHeight="1">
      <c r="A5" s="151"/>
      <c r="B5" s="404" t="s">
        <v>325</v>
      </c>
      <c r="C5" s="404"/>
      <c r="D5" s="248" t="s">
        <v>326</v>
      </c>
      <c r="E5" s="249"/>
      <c r="F5" s="249"/>
      <c r="G5" s="249"/>
      <c r="H5" s="249"/>
      <c r="I5" s="249"/>
      <c r="J5" s="249"/>
      <c r="K5" s="250"/>
      <c r="L5" s="405"/>
      <c r="M5" s="405"/>
      <c r="N5" s="405"/>
      <c r="O5" s="405"/>
      <c r="P5" s="151"/>
      <c r="Q5" s="151"/>
      <c r="R5" s="151"/>
      <c r="S5" s="151"/>
      <c r="T5" s="151"/>
      <c r="U5" s="151"/>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row>
    <row r="6" spans="1:52" ht="15.75" customHeight="1">
      <c r="A6" s="151"/>
      <c r="B6" s="404" t="s">
        <v>327</v>
      </c>
      <c r="C6" s="404"/>
      <c r="D6" s="406">
        <v>44217</v>
      </c>
      <c r="E6" s="407"/>
      <c r="F6" s="407"/>
      <c r="G6" s="407"/>
      <c r="H6" s="407"/>
      <c r="I6" s="407"/>
      <c r="J6" s="407"/>
      <c r="K6" s="408"/>
      <c r="L6" s="405"/>
      <c r="M6" s="405"/>
      <c r="N6" s="405"/>
      <c r="O6" s="405"/>
      <c r="P6" s="151"/>
      <c r="Q6" s="151"/>
      <c r="R6" s="151"/>
      <c r="S6" s="151"/>
      <c r="T6" s="151"/>
      <c r="U6" s="151"/>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row>
    <row r="7" spans="1:52" ht="15.75" customHeight="1">
      <c r="A7" s="151"/>
      <c r="B7" s="409" t="s">
        <v>328</v>
      </c>
      <c r="C7" s="410"/>
      <c r="D7" s="248" t="s">
        <v>329</v>
      </c>
      <c r="E7" s="249"/>
      <c r="F7" s="249"/>
      <c r="G7" s="249"/>
      <c r="H7" s="249"/>
      <c r="I7" s="249"/>
      <c r="J7" s="249"/>
      <c r="K7" s="250"/>
      <c r="L7" s="405"/>
      <c r="M7" s="405"/>
      <c r="N7" s="405"/>
      <c r="O7" s="405"/>
      <c r="P7" s="151"/>
      <c r="Q7" s="151"/>
      <c r="R7" s="151"/>
      <c r="S7" s="151"/>
      <c r="T7" s="151"/>
      <c r="U7" s="151"/>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row>
    <row r="8" spans="1:52">
      <c r="A8" s="151"/>
      <c r="B8" s="286" t="s">
        <v>18</v>
      </c>
      <c r="C8" s="287"/>
      <c r="D8" s="411" t="s">
        <v>274</v>
      </c>
      <c r="E8" s="412"/>
      <c r="F8" s="412"/>
      <c r="G8" s="412"/>
      <c r="H8" s="412"/>
      <c r="I8" s="412"/>
      <c r="J8" s="412"/>
      <c r="K8" s="413"/>
      <c r="L8" s="414"/>
      <c r="M8" s="414"/>
      <c r="N8" s="414"/>
      <c r="O8" s="414"/>
      <c r="P8" s="151"/>
      <c r="Q8" s="151"/>
      <c r="R8" s="151"/>
      <c r="S8" s="151"/>
      <c r="T8" s="151"/>
      <c r="U8" s="151"/>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row>
    <row r="9" spans="1:52" ht="15.75" customHeight="1">
      <c r="A9" s="151"/>
      <c r="B9" s="288"/>
      <c r="C9" s="289"/>
      <c r="D9" s="411" t="s">
        <v>330</v>
      </c>
      <c r="E9" s="412"/>
      <c r="F9" s="412"/>
      <c r="G9" s="412"/>
      <c r="H9" s="412"/>
      <c r="I9" s="412"/>
      <c r="J9" s="412"/>
      <c r="K9" s="413"/>
      <c r="L9" s="414"/>
      <c r="M9" s="414"/>
      <c r="N9" s="414"/>
      <c r="O9" s="414"/>
      <c r="P9" s="151"/>
      <c r="Q9" s="151"/>
      <c r="R9" s="151"/>
      <c r="S9" s="151"/>
      <c r="T9" s="151"/>
      <c r="U9" s="151"/>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row>
    <row r="10" spans="1:52" ht="15.75" customHeight="1">
      <c r="A10" s="151"/>
      <c r="B10" s="290" t="s">
        <v>22</v>
      </c>
      <c r="C10" s="290"/>
      <c r="D10" s="291" t="s">
        <v>200</v>
      </c>
      <c r="E10" s="292"/>
      <c r="F10" s="292"/>
      <c r="G10" s="292"/>
      <c r="H10" s="292"/>
      <c r="I10" s="292"/>
      <c r="J10" s="292"/>
      <c r="K10" s="293"/>
      <c r="L10" s="73"/>
      <c r="M10" s="73"/>
      <c r="N10" s="73"/>
      <c r="O10" s="73"/>
      <c r="P10" s="151"/>
      <c r="Q10" s="151"/>
      <c r="R10" s="151"/>
      <c r="S10" s="151"/>
      <c r="T10" s="151"/>
      <c r="U10" s="151"/>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row>
    <row r="11" spans="1:52" ht="15.75" customHeight="1">
      <c r="A11" s="151"/>
      <c r="B11" s="290" t="s">
        <v>24</v>
      </c>
      <c r="C11" s="290"/>
      <c r="D11" s="291" t="s">
        <v>233</v>
      </c>
      <c r="E11" s="292"/>
      <c r="F11" s="292"/>
      <c r="G11" s="292"/>
      <c r="H11" s="292"/>
      <c r="I11" s="292"/>
      <c r="J11" s="292"/>
      <c r="K11" s="293"/>
      <c r="L11" s="405"/>
      <c r="M11" s="405"/>
      <c r="N11" s="405"/>
      <c r="O11" s="405"/>
      <c r="P11" s="151"/>
      <c r="Q11" s="151"/>
      <c r="R11" s="151"/>
      <c r="S11" s="151"/>
      <c r="T11" s="151"/>
      <c r="U11" s="151"/>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row>
    <row r="12" spans="1:52" ht="182.25" customHeight="1">
      <c r="A12" s="151"/>
      <c r="B12" s="415" t="s">
        <v>27</v>
      </c>
      <c r="C12" s="415"/>
      <c r="D12" s="294" t="s">
        <v>331</v>
      </c>
      <c r="E12" s="416"/>
      <c r="F12" s="416"/>
      <c r="G12" s="416"/>
      <c r="H12" s="416"/>
      <c r="I12" s="416"/>
      <c r="J12" s="416"/>
      <c r="K12" s="417"/>
      <c r="L12" s="414"/>
      <c r="M12" s="414"/>
      <c r="N12" s="414"/>
      <c r="O12" s="414"/>
      <c r="P12" s="151"/>
      <c r="Q12" s="151"/>
      <c r="R12" s="151"/>
      <c r="S12" s="151"/>
      <c r="T12" s="151"/>
      <c r="U12" s="151"/>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06" t="str">
        <f>D12</f>
        <v>A low-voltage network (LV) is part of the distribution system that carries electric energy to end-consumers. The LV networks start from the output side of the MV-LV transformers. The transformers directly feed the different loads, thus constituting the last step in distributing electricity. The voltages used are 220/127 V and 380/220 V, which is regularly equal to the voltage of electric appliances.
The topology of these networks depends on the operation voltage, amount of required phases (3 or 1) and the required reliability. The electrical cables can be overhead lines, underground or a mix of both.</v>
      </c>
    </row>
    <row r="13" spans="1:52" ht="15.75" customHeight="1">
      <c r="A13" s="151"/>
      <c r="B13" s="418" t="s">
        <v>332</v>
      </c>
      <c r="C13" s="418"/>
      <c r="D13" s="419" t="s">
        <v>34</v>
      </c>
      <c r="E13" s="407"/>
      <c r="F13" s="407"/>
      <c r="G13" s="407"/>
      <c r="H13" s="407"/>
      <c r="I13" s="407"/>
      <c r="J13" s="407"/>
      <c r="K13" s="408"/>
      <c r="L13" s="405"/>
      <c r="M13" s="405"/>
      <c r="N13" s="405"/>
      <c r="O13" s="405"/>
      <c r="P13" s="151"/>
      <c r="Q13" s="151"/>
      <c r="R13" s="151"/>
      <c r="S13" s="151"/>
      <c r="T13" s="151"/>
      <c r="U13" s="151"/>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row>
    <row r="14" spans="1:52" ht="49.5" customHeight="1">
      <c r="A14" s="151"/>
      <c r="B14" s="418"/>
      <c r="C14" s="418"/>
      <c r="D14" s="280" t="s">
        <v>333</v>
      </c>
      <c r="E14" s="281"/>
      <c r="F14" s="281"/>
      <c r="G14" s="281"/>
      <c r="H14" s="281"/>
      <c r="I14" s="281"/>
      <c r="J14" s="281"/>
      <c r="K14" s="282"/>
      <c r="L14" s="414"/>
      <c r="M14" s="414"/>
      <c r="N14" s="414"/>
      <c r="O14" s="414"/>
      <c r="P14" s="151"/>
      <c r="Q14" s="151"/>
      <c r="R14" s="151"/>
      <c r="S14" s="151"/>
      <c r="T14" s="151"/>
      <c r="U14" s="151"/>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06" t="str">
        <f>D14</f>
        <v>Commercial technology</v>
      </c>
    </row>
    <row r="15" spans="1:52" ht="21" customHeight="1">
      <c r="A15" s="151"/>
      <c r="B15" s="283" t="s">
        <v>52</v>
      </c>
      <c r="C15" s="284"/>
      <c r="D15" s="284"/>
      <c r="E15" s="284"/>
      <c r="F15" s="284"/>
      <c r="G15" s="284"/>
      <c r="H15" s="284"/>
      <c r="I15" s="284"/>
      <c r="J15" s="284"/>
      <c r="K15" s="285"/>
      <c r="L15" s="74"/>
      <c r="M15" s="74"/>
      <c r="N15" s="74"/>
      <c r="O15" s="74"/>
      <c r="P15" s="151"/>
      <c r="Q15" s="151"/>
      <c r="R15" s="151"/>
      <c r="S15" s="151"/>
      <c r="T15" s="151"/>
      <c r="U15" s="151"/>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row>
    <row r="16" spans="1:52" ht="15" customHeight="1">
      <c r="A16" s="151"/>
      <c r="B16" s="251" t="s">
        <v>53</v>
      </c>
      <c r="C16" s="251"/>
      <c r="D16" s="255" t="s">
        <v>255</v>
      </c>
      <c r="E16" s="277"/>
      <c r="F16" s="277"/>
      <c r="G16" s="277"/>
      <c r="H16" s="277"/>
      <c r="I16" s="277"/>
      <c r="J16" s="277"/>
      <c r="K16" s="256"/>
      <c r="L16" s="74"/>
      <c r="M16" s="74"/>
      <c r="N16" s="74"/>
      <c r="O16" s="74"/>
      <c r="P16" s="151"/>
      <c r="Q16" s="151"/>
      <c r="R16" s="151"/>
      <c r="S16" s="151"/>
      <c r="T16" s="151"/>
      <c r="U16" s="151"/>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row>
    <row r="17" spans="1:51" ht="15" customHeight="1">
      <c r="A17" s="151"/>
      <c r="B17" s="251"/>
      <c r="C17" s="251"/>
      <c r="D17" s="257"/>
      <c r="E17" s="278"/>
      <c r="F17" s="278"/>
      <c r="G17" s="278"/>
      <c r="H17" s="278"/>
      <c r="I17" s="278"/>
      <c r="J17" s="278"/>
      <c r="K17" s="258"/>
      <c r="L17" s="74"/>
      <c r="M17" s="74"/>
      <c r="N17" s="74"/>
      <c r="O17" s="74"/>
      <c r="P17" s="151"/>
      <c r="Q17" s="151"/>
      <c r="R17" s="151"/>
      <c r="S17" s="151"/>
      <c r="T17" s="151"/>
      <c r="U17" s="151"/>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row>
    <row r="18" spans="1:51">
      <c r="A18" s="151"/>
      <c r="B18" s="261"/>
      <c r="C18" s="261"/>
      <c r="D18" s="279" t="s">
        <v>334</v>
      </c>
      <c r="E18" s="279"/>
      <c r="F18" s="279"/>
      <c r="G18" s="162" t="s">
        <v>335</v>
      </c>
      <c r="H18" s="162" t="s">
        <v>336</v>
      </c>
      <c r="I18" s="162" t="s">
        <v>337</v>
      </c>
      <c r="J18" s="162" t="s">
        <v>338</v>
      </c>
      <c r="K18" s="162" t="s">
        <v>339</v>
      </c>
      <c r="L18" s="75"/>
      <c r="M18" s="75"/>
      <c r="N18" s="75"/>
      <c r="O18" s="75"/>
      <c r="P18" s="151"/>
      <c r="Q18" s="151"/>
      <c r="R18" s="151"/>
      <c r="S18" s="151"/>
      <c r="T18" s="151"/>
      <c r="U18" s="151"/>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row>
    <row r="19" spans="1:51" ht="15.75" customHeight="1">
      <c r="A19" s="151"/>
      <c r="B19" s="251" t="s">
        <v>57</v>
      </c>
      <c r="C19" s="251"/>
      <c r="D19" s="210" t="str">
        <f>IF(D16="Please select","Select Functional Unit above",D16)</f>
        <v>km</v>
      </c>
      <c r="E19" s="210"/>
      <c r="F19" s="210"/>
      <c r="G19" s="92"/>
      <c r="H19" s="91"/>
      <c r="I19" s="91"/>
      <c r="J19" s="91"/>
      <c r="K19" s="91"/>
      <c r="L19" s="76"/>
      <c r="M19" s="76"/>
      <c r="N19" s="76"/>
      <c r="O19" s="76"/>
      <c r="P19" s="151"/>
      <c r="Q19" s="151"/>
      <c r="R19" s="151"/>
      <c r="S19" s="151"/>
      <c r="T19" s="151"/>
      <c r="U19" s="151"/>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row>
    <row r="20" spans="1:51" ht="15.75" customHeight="1">
      <c r="A20" s="151"/>
      <c r="B20" s="251"/>
      <c r="C20" s="251"/>
      <c r="D20" s="210"/>
      <c r="E20" s="210"/>
      <c r="F20" s="210"/>
      <c r="G20" s="102" t="s">
        <v>340</v>
      </c>
      <c r="H20" s="102" t="s">
        <v>340</v>
      </c>
      <c r="I20" s="102" t="s">
        <v>340</v>
      </c>
      <c r="J20" s="102" t="s">
        <v>340</v>
      </c>
      <c r="K20" s="102" t="s">
        <v>340</v>
      </c>
      <c r="L20" s="76"/>
      <c r="M20" s="76"/>
      <c r="N20" s="76"/>
      <c r="O20" s="76"/>
      <c r="P20" s="151"/>
      <c r="Q20" s="151"/>
      <c r="R20" s="151"/>
      <c r="S20" s="151"/>
      <c r="T20" s="151"/>
      <c r="U20" s="151"/>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row>
    <row r="21" spans="1:51" ht="15.75" customHeight="1">
      <c r="A21" s="151"/>
      <c r="B21" s="261"/>
      <c r="C21" s="261"/>
      <c r="D21" s="262" t="s">
        <v>341</v>
      </c>
      <c r="E21" s="263"/>
      <c r="F21" s="163" t="s">
        <v>342</v>
      </c>
      <c r="G21" s="224" t="s">
        <v>343</v>
      </c>
      <c r="H21" s="224"/>
      <c r="I21" s="224"/>
      <c r="J21" s="224"/>
      <c r="K21" s="224"/>
      <c r="L21" s="225">
        <v>2030</v>
      </c>
      <c r="M21" s="225"/>
      <c r="N21" s="225"/>
      <c r="O21" s="225"/>
      <c r="P21" s="225"/>
      <c r="Q21" s="224">
        <v>2050</v>
      </c>
      <c r="R21" s="224"/>
      <c r="S21" s="224"/>
      <c r="T21" s="224"/>
      <c r="U21" s="224"/>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row>
    <row r="22" spans="1:51" ht="15.75" customHeight="1">
      <c r="A22" s="151"/>
      <c r="B22" s="264" t="s">
        <v>62</v>
      </c>
      <c r="C22" s="265"/>
      <c r="D22" s="270" t="s">
        <v>237</v>
      </c>
      <c r="E22" s="271"/>
      <c r="F22" s="274" t="s">
        <v>191</v>
      </c>
      <c r="G22" s="162" t="s">
        <v>335</v>
      </c>
      <c r="H22" s="162" t="s">
        <v>336</v>
      </c>
      <c r="I22" s="162" t="s">
        <v>337</v>
      </c>
      <c r="J22" s="162" t="s">
        <v>338</v>
      </c>
      <c r="K22" s="162" t="s">
        <v>339</v>
      </c>
      <c r="L22" s="161" t="s">
        <v>335</v>
      </c>
      <c r="M22" s="161" t="s">
        <v>336</v>
      </c>
      <c r="N22" s="161" t="s">
        <v>337</v>
      </c>
      <c r="O22" s="161" t="s">
        <v>338</v>
      </c>
      <c r="P22" s="161" t="s">
        <v>339</v>
      </c>
      <c r="Q22" s="162" t="s">
        <v>335</v>
      </c>
      <c r="R22" s="162" t="s">
        <v>336</v>
      </c>
      <c r="S22" s="162" t="s">
        <v>337</v>
      </c>
      <c r="T22" s="162" t="s">
        <v>338</v>
      </c>
      <c r="U22" s="162" t="s">
        <v>339</v>
      </c>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row>
    <row r="23" spans="1:51" ht="15" customHeight="1">
      <c r="A23" s="151"/>
      <c r="B23" s="266"/>
      <c r="C23" s="267"/>
      <c r="D23" s="272"/>
      <c r="E23" s="273"/>
      <c r="F23" s="275"/>
      <c r="G23" s="92"/>
      <c r="H23" s="91"/>
      <c r="I23" s="91"/>
      <c r="J23" s="91"/>
      <c r="K23" s="91"/>
      <c r="L23" s="90"/>
      <c r="M23" s="101"/>
      <c r="N23" s="101"/>
      <c r="O23" s="101"/>
      <c r="P23" s="101"/>
      <c r="Q23" s="90"/>
      <c r="R23" s="101"/>
      <c r="S23" s="101"/>
      <c r="T23" s="101"/>
      <c r="U23" s="101"/>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row>
    <row r="24" spans="1:51">
      <c r="A24" s="151"/>
      <c r="B24" s="268"/>
      <c r="C24" s="269"/>
      <c r="D24" s="272"/>
      <c r="E24" s="273"/>
      <c r="F24" s="276"/>
      <c r="G24" s="102" t="s">
        <v>340</v>
      </c>
      <c r="H24" s="102" t="s">
        <v>340</v>
      </c>
      <c r="I24" s="102" t="s">
        <v>340</v>
      </c>
      <c r="J24" s="102" t="s">
        <v>340</v>
      </c>
      <c r="K24" s="102" t="s">
        <v>340</v>
      </c>
      <c r="L24" s="102" t="s">
        <v>340</v>
      </c>
      <c r="M24" s="102" t="s">
        <v>340</v>
      </c>
      <c r="N24" s="102" t="s">
        <v>340</v>
      </c>
      <c r="O24" s="102" t="s">
        <v>340</v>
      </c>
      <c r="P24" s="102" t="s">
        <v>340</v>
      </c>
      <c r="Q24" s="102" t="s">
        <v>340</v>
      </c>
      <c r="R24" s="102" t="s">
        <v>340</v>
      </c>
      <c r="S24" s="102" t="s">
        <v>340</v>
      </c>
      <c r="T24" s="102" t="s">
        <v>340</v>
      </c>
      <c r="U24" s="102" t="s">
        <v>340</v>
      </c>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row>
    <row r="25" spans="1:51" ht="15.75" customHeight="1">
      <c r="A25" s="151"/>
      <c r="B25" s="251" t="s">
        <v>344</v>
      </c>
      <c r="C25" s="251"/>
      <c r="D25" s="255" t="s">
        <v>345</v>
      </c>
      <c r="E25" s="256"/>
      <c r="F25" s="259" t="s">
        <v>346</v>
      </c>
      <c r="G25" s="92"/>
      <c r="H25" s="91"/>
      <c r="I25" s="91"/>
      <c r="J25" s="91"/>
      <c r="K25" s="91"/>
      <c r="L25" s="90"/>
      <c r="M25" s="101"/>
      <c r="N25" s="101"/>
      <c r="O25" s="101"/>
      <c r="P25" s="101"/>
      <c r="Q25" s="90"/>
      <c r="R25" s="101"/>
      <c r="S25" s="101"/>
      <c r="T25" s="101"/>
      <c r="U25" s="101"/>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row>
    <row r="26" spans="1:51" ht="15.75" customHeight="1">
      <c r="A26" s="151"/>
      <c r="B26" s="251"/>
      <c r="C26" s="251"/>
      <c r="D26" s="257"/>
      <c r="E26" s="258"/>
      <c r="F26" s="260"/>
      <c r="G26" s="102" t="s">
        <v>340</v>
      </c>
      <c r="H26" s="102" t="s">
        <v>340</v>
      </c>
      <c r="I26" s="102" t="s">
        <v>340</v>
      </c>
      <c r="J26" s="102" t="s">
        <v>340</v>
      </c>
      <c r="K26" s="102" t="s">
        <v>340</v>
      </c>
      <c r="L26" s="102" t="s">
        <v>340</v>
      </c>
      <c r="M26" s="102" t="s">
        <v>340</v>
      </c>
      <c r="N26" s="102" t="s">
        <v>340</v>
      </c>
      <c r="O26" s="102" t="s">
        <v>340</v>
      </c>
      <c r="P26" s="102" t="s">
        <v>340</v>
      </c>
      <c r="Q26" s="102" t="s">
        <v>340</v>
      </c>
      <c r="R26" s="102" t="s">
        <v>340</v>
      </c>
      <c r="S26" s="102" t="s">
        <v>340</v>
      </c>
      <c r="T26" s="102" t="s">
        <v>340</v>
      </c>
      <c r="U26" s="102" t="s">
        <v>340</v>
      </c>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row>
    <row r="27" spans="1:51">
      <c r="A27" s="151"/>
      <c r="B27" s="244" t="s">
        <v>71</v>
      </c>
      <c r="C27" s="244"/>
      <c r="D27" s="245" t="s">
        <v>347</v>
      </c>
      <c r="E27" s="246"/>
      <c r="F27" s="246"/>
      <c r="G27" s="246"/>
      <c r="H27" s="246"/>
      <c r="I27" s="246"/>
      <c r="J27" s="246"/>
      <c r="K27" s="247"/>
      <c r="L27" s="78"/>
      <c r="M27" s="78"/>
      <c r="N27" s="78"/>
      <c r="O27" s="78"/>
      <c r="P27" s="151"/>
      <c r="Q27" s="151"/>
      <c r="R27" s="151"/>
      <c r="S27" s="151"/>
      <c r="T27" s="151"/>
      <c r="U27" s="151"/>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row>
    <row r="28" spans="1:51">
      <c r="A28" s="151"/>
      <c r="B28" s="244" t="s">
        <v>74</v>
      </c>
      <c r="C28" s="244"/>
      <c r="D28" s="245" t="s">
        <v>348</v>
      </c>
      <c r="E28" s="246"/>
      <c r="F28" s="246"/>
      <c r="G28" s="246"/>
      <c r="H28" s="246"/>
      <c r="I28" s="246"/>
      <c r="J28" s="246"/>
      <c r="K28" s="247"/>
      <c r="L28" s="78"/>
      <c r="M28" s="78"/>
      <c r="N28" s="78"/>
      <c r="O28" s="78"/>
      <c r="P28" s="151"/>
      <c r="Q28" s="151"/>
      <c r="R28" s="151"/>
      <c r="S28" s="151"/>
      <c r="T28" s="151"/>
      <c r="U28" s="151"/>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row>
    <row r="29" spans="1:51" ht="15" customHeight="1">
      <c r="A29" s="151"/>
      <c r="B29" s="244" t="s">
        <v>76</v>
      </c>
      <c r="C29" s="244"/>
      <c r="D29" s="248" t="s">
        <v>191</v>
      </c>
      <c r="E29" s="249"/>
      <c r="F29" s="249"/>
      <c r="G29" s="249"/>
      <c r="H29" s="249"/>
      <c r="I29" s="249"/>
      <c r="J29" s="249"/>
      <c r="K29" s="250"/>
      <c r="L29" s="78"/>
      <c r="M29" s="78"/>
      <c r="N29" s="78"/>
      <c r="O29" s="78"/>
      <c r="P29" s="151"/>
      <c r="Q29" s="151"/>
      <c r="R29" s="151"/>
      <c r="S29" s="151"/>
      <c r="T29" s="151"/>
      <c r="U29" s="151"/>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row>
    <row r="30" spans="1:51" ht="15.75" customHeight="1">
      <c r="A30" s="151"/>
      <c r="B30" s="244" t="s">
        <v>79</v>
      </c>
      <c r="C30" s="244"/>
      <c r="D30" s="245" t="s">
        <v>348</v>
      </c>
      <c r="E30" s="246"/>
      <c r="F30" s="246"/>
      <c r="G30" s="246"/>
      <c r="H30" s="246"/>
      <c r="I30" s="246"/>
      <c r="J30" s="246"/>
      <c r="K30" s="247"/>
      <c r="L30" s="77"/>
      <c r="M30" s="77"/>
      <c r="N30" s="77"/>
      <c r="O30" s="77"/>
      <c r="P30" s="151"/>
      <c r="Q30" s="151"/>
      <c r="R30" s="151"/>
      <c r="S30" s="151"/>
      <c r="T30" s="151"/>
      <c r="U30" s="151"/>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row>
    <row r="31" spans="1:51">
      <c r="A31" s="151"/>
      <c r="B31" s="244" t="s">
        <v>84</v>
      </c>
      <c r="C31" s="244"/>
      <c r="D31" s="245">
        <v>40</v>
      </c>
      <c r="E31" s="246"/>
      <c r="F31" s="246"/>
      <c r="G31" s="246"/>
      <c r="H31" s="246"/>
      <c r="I31" s="246"/>
      <c r="J31" s="246"/>
      <c r="K31" s="247"/>
      <c r="L31" s="78"/>
      <c r="M31" s="78"/>
      <c r="N31" s="78"/>
      <c r="O31" s="78"/>
      <c r="P31" s="151"/>
      <c r="Q31" s="151"/>
      <c r="R31" s="151"/>
      <c r="S31" s="151"/>
      <c r="T31" s="151"/>
      <c r="U31" s="151"/>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row>
    <row r="32" spans="1:51">
      <c r="A32" s="151"/>
      <c r="B32" s="244" t="s">
        <v>86</v>
      </c>
      <c r="C32" s="244"/>
      <c r="D32" s="245" t="s">
        <v>348</v>
      </c>
      <c r="E32" s="246"/>
      <c r="F32" s="246"/>
      <c r="G32" s="246"/>
      <c r="H32" s="246"/>
      <c r="I32" s="246"/>
      <c r="J32" s="246"/>
      <c r="K32" s="247"/>
      <c r="L32" s="78"/>
      <c r="M32" s="78"/>
      <c r="N32" s="78"/>
      <c r="O32" s="78"/>
      <c r="P32" s="151"/>
      <c r="Q32" s="151"/>
      <c r="R32" s="151"/>
      <c r="S32" s="151"/>
      <c r="T32" s="151"/>
      <c r="U32" s="151"/>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row>
    <row r="33" spans="1:53">
      <c r="A33" s="151"/>
      <c r="B33" s="244" t="s">
        <v>88</v>
      </c>
      <c r="C33" s="244"/>
      <c r="D33" s="248" t="s">
        <v>226</v>
      </c>
      <c r="E33" s="249"/>
      <c r="F33" s="249"/>
      <c r="G33" s="249"/>
      <c r="H33" s="249"/>
      <c r="I33" s="249"/>
      <c r="J33" s="249"/>
      <c r="K33" s="250"/>
      <c r="L33" s="78"/>
      <c r="M33" s="78"/>
      <c r="N33" s="78"/>
      <c r="O33" s="78"/>
      <c r="P33" s="151"/>
      <c r="Q33" s="151"/>
      <c r="R33" s="151"/>
      <c r="S33" s="151"/>
      <c r="T33" s="151"/>
      <c r="U33" s="151"/>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row>
    <row r="34" spans="1:53" ht="75">
      <c r="A34" s="151"/>
      <c r="B34" s="251" t="s">
        <v>349</v>
      </c>
      <c r="C34" s="251"/>
      <c r="D34" s="252" t="s">
        <v>350</v>
      </c>
      <c r="E34" s="253"/>
      <c r="F34" s="253"/>
      <c r="G34" s="253"/>
      <c r="H34" s="253"/>
      <c r="I34" s="253"/>
      <c r="J34" s="253"/>
      <c r="K34" s="254"/>
      <c r="L34" s="414"/>
      <c r="M34" s="414"/>
      <c r="N34" s="414"/>
      <c r="O34" s="414"/>
      <c r="P34" s="151"/>
      <c r="Q34" s="151"/>
      <c r="R34" s="151"/>
      <c r="S34" s="151"/>
      <c r="T34" s="151"/>
      <c r="U34" s="151"/>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06" t="str">
        <f>D34</f>
        <v>Non-OECD countries are expected to account for the majority of investments in transmission and distribution networks. Investments are required for grid expansion and to enable consumers to access electricity. In total, the length of the global transmission and distribution network is expected to increase from 25 Mkm in 2012 to 93 Mkm in 2035 [6]. Depending on the region, the cost for transmission infrastructure varies between 4%-15% of the total investments and between 27%-34% for the distribution infrastructure.</v>
      </c>
    </row>
    <row r="35" spans="1:53" ht="21" customHeight="1">
      <c r="A35" s="151"/>
      <c r="B35" s="227" t="s">
        <v>351</v>
      </c>
      <c r="C35" s="227"/>
      <c r="D35" s="227"/>
      <c r="E35" s="227"/>
      <c r="F35" s="227"/>
      <c r="G35" s="227"/>
      <c r="H35" s="227"/>
      <c r="I35" s="227"/>
      <c r="J35" s="227"/>
      <c r="K35" s="227"/>
      <c r="L35" s="227"/>
      <c r="M35" s="227"/>
      <c r="N35" s="227"/>
      <c r="O35" s="227"/>
      <c r="P35" s="227"/>
      <c r="Q35" s="227"/>
      <c r="R35" s="227"/>
      <c r="S35" s="227"/>
      <c r="T35" s="227"/>
      <c r="U35" s="227"/>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row>
    <row r="36" spans="1:53" ht="15.75" customHeight="1">
      <c r="A36" s="151"/>
      <c r="B36" s="242" t="s">
        <v>352</v>
      </c>
      <c r="C36" s="242"/>
      <c r="D36" s="242"/>
      <c r="E36" s="242"/>
      <c r="F36" s="242"/>
      <c r="G36" s="224" t="s">
        <v>343</v>
      </c>
      <c r="H36" s="224"/>
      <c r="I36" s="224"/>
      <c r="J36" s="224"/>
      <c r="K36" s="224"/>
      <c r="L36" s="225">
        <v>2030</v>
      </c>
      <c r="M36" s="225"/>
      <c r="N36" s="225"/>
      <c r="O36" s="225"/>
      <c r="P36" s="225"/>
      <c r="Q36" s="224">
        <v>2050</v>
      </c>
      <c r="R36" s="224"/>
      <c r="S36" s="224"/>
      <c r="T36" s="224"/>
      <c r="U36" s="224"/>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row>
    <row r="37" spans="1:53" ht="15.75" customHeight="1">
      <c r="A37" s="151"/>
      <c r="B37" s="242"/>
      <c r="C37" s="242"/>
      <c r="D37" s="243"/>
      <c r="E37" s="243"/>
      <c r="F37" s="243"/>
      <c r="G37" s="162" t="s">
        <v>335</v>
      </c>
      <c r="H37" s="162" t="s">
        <v>336</v>
      </c>
      <c r="I37" s="162" t="s">
        <v>337</v>
      </c>
      <c r="J37" s="162" t="s">
        <v>338</v>
      </c>
      <c r="K37" s="162" t="s">
        <v>339</v>
      </c>
      <c r="L37" s="161" t="s">
        <v>335</v>
      </c>
      <c r="M37" s="161" t="s">
        <v>336</v>
      </c>
      <c r="N37" s="161" t="s">
        <v>337</v>
      </c>
      <c r="O37" s="161" t="s">
        <v>338</v>
      </c>
      <c r="P37" s="161" t="s">
        <v>339</v>
      </c>
      <c r="Q37" s="162" t="s">
        <v>335</v>
      </c>
      <c r="R37" s="162" t="s">
        <v>336</v>
      </c>
      <c r="S37" s="162" t="s">
        <v>337</v>
      </c>
      <c r="T37" s="162" t="s">
        <v>338</v>
      </c>
      <c r="U37" s="162" t="s">
        <v>339</v>
      </c>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row>
    <row r="38" spans="1:53" ht="15.75" customHeight="1">
      <c r="A38" s="151"/>
      <c r="B38" s="418" t="s">
        <v>95</v>
      </c>
      <c r="C38" s="420"/>
      <c r="D38" s="237" t="s">
        <v>259</v>
      </c>
      <c r="E38" s="239" t="str">
        <f>IF(D16="Please select","Please select 'Functional Unit' above",D16)</f>
        <v>km</v>
      </c>
      <c r="F38" s="240"/>
      <c r="G38" s="169">
        <v>0.05</v>
      </c>
      <c r="H38" s="170">
        <v>4.4999999999999998E-2</v>
      </c>
      <c r="I38" s="170">
        <v>7.3999999999999996E-2</v>
      </c>
      <c r="J38" s="170"/>
      <c r="K38" s="170"/>
      <c r="L38" s="169">
        <v>0.05</v>
      </c>
      <c r="M38" s="170">
        <v>4.4999999999999998E-2</v>
      </c>
      <c r="N38" s="170">
        <v>7.3999999999999996E-2</v>
      </c>
      <c r="O38" s="170"/>
      <c r="P38" s="170"/>
      <c r="Q38" s="169">
        <v>0.05</v>
      </c>
      <c r="R38" s="170">
        <v>4.4999999999999998E-2</v>
      </c>
      <c r="S38" s="170">
        <v>7.3999999999999996E-2</v>
      </c>
      <c r="T38" s="101"/>
      <c r="U38" s="101"/>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row>
    <row r="39" spans="1:53">
      <c r="A39" s="151"/>
      <c r="B39" s="418"/>
      <c r="C39" s="420"/>
      <c r="D39" s="238"/>
      <c r="E39" s="241"/>
      <c r="F39" s="176"/>
      <c r="G39" s="103">
        <v>1</v>
      </c>
      <c r="H39" s="102">
        <v>2</v>
      </c>
      <c r="I39" s="102">
        <v>3</v>
      </c>
      <c r="J39" s="102" t="s">
        <v>340</v>
      </c>
      <c r="K39" s="102" t="s">
        <v>340</v>
      </c>
      <c r="L39" s="103">
        <v>1</v>
      </c>
      <c r="M39" s="102">
        <v>2</v>
      </c>
      <c r="N39" s="102">
        <v>3</v>
      </c>
      <c r="O39" s="102" t="s">
        <v>340</v>
      </c>
      <c r="P39" s="102" t="s">
        <v>340</v>
      </c>
      <c r="Q39" s="103">
        <v>1</v>
      </c>
      <c r="R39" s="102">
        <v>2</v>
      </c>
      <c r="S39" s="102">
        <v>3</v>
      </c>
      <c r="T39" s="102" t="s">
        <v>340</v>
      </c>
      <c r="U39" s="102" t="s">
        <v>340</v>
      </c>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row>
    <row r="40" spans="1:53" ht="15" customHeight="1">
      <c r="A40" s="151"/>
      <c r="B40" s="418" t="s">
        <v>353</v>
      </c>
      <c r="C40" s="418"/>
      <c r="D40" s="237" t="s">
        <v>259</v>
      </c>
      <c r="E40" s="239" t="str">
        <f>IF(D16="Please select","Please select 'Functional Unit' above",D16)</f>
        <v>km</v>
      </c>
      <c r="F40" s="240"/>
      <c r="G40" s="92"/>
      <c r="H40" s="101"/>
      <c r="I40" s="101"/>
      <c r="J40" s="101"/>
      <c r="K40" s="101"/>
      <c r="L40" s="92"/>
      <c r="M40" s="101"/>
      <c r="N40" s="101"/>
      <c r="O40" s="101"/>
      <c r="P40" s="101"/>
      <c r="Q40" s="92"/>
      <c r="R40" s="101"/>
      <c r="S40" s="101"/>
      <c r="T40" s="101"/>
      <c r="U40" s="101"/>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row>
    <row r="41" spans="1:53" ht="15" customHeight="1">
      <c r="A41" s="151"/>
      <c r="B41" s="418"/>
      <c r="C41" s="418"/>
      <c r="D41" s="238"/>
      <c r="E41" s="241"/>
      <c r="F41" s="176"/>
      <c r="G41" s="102" t="s">
        <v>340</v>
      </c>
      <c r="H41" s="102" t="s">
        <v>340</v>
      </c>
      <c r="I41" s="102" t="s">
        <v>340</v>
      </c>
      <c r="J41" s="102" t="s">
        <v>340</v>
      </c>
      <c r="K41" s="102" t="s">
        <v>340</v>
      </c>
      <c r="L41" s="102" t="s">
        <v>340</v>
      </c>
      <c r="M41" s="102" t="s">
        <v>340</v>
      </c>
      <c r="N41" s="102" t="s">
        <v>340</v>
      </c>
      <c r="O41" s="102" t="s">
        <v>340</v>
      </c>
      <c r="P41" s="102" t="s">
        <v>340</v>
      </c>
      <c r="Q41" s="102" t="s">
        <v>340</v>
      </c>
      <c r="R41" s="102" t="s">
        <v>340</v>
      </c>
      <c r="S41" s="102" t="s">
        <v>340</v>
      </c>
      <c r="T41" s="102" t="s">
        <v>340</v>
      </c>
      <c r="U41" s="102" t="s">
        <v>340</v>
      </c>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row>
    <row r="42" spans="1:53" ht="15.75" customHeight="1">
      <c r="A42" s="151"/>
      <c r="B42" s="418" t="s">
        <v>354</v>
      </c>
      <c r="C42" s="418"/>
      <c r="D42" s="237" t="s">
        <v>259</v>
      </c>
      <c r="E42" s="239" t="str">
        <f>IF(D16="Please select","Please select 'Functional Unit' above",D16)</f>
        <v>km</v>
      </c>
      <c r="F42" s="240"/>
      <c r="G42" s="92"/>
      <c r="H42" s="101"/>
      <c r="I42" s="101"/>
      <c r="J42" s="101"/>
      <c r="K42" s="101"/>
      <c r="L42" s="92"/>
      <c r="M42" s="101"/>
      <c r="N42" s="101"/>
      <c r="O42" s="101"/>
      <c r="P42" s="101"/>
      <c r="Q42" s="92"/>
      <c r="R42" s="101"/>
      <c r="S42" s="101"/>
      <c r="T42" s="101"/>
      <c r="U42" s="101"/>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row>
    <row r="43" spans="1:53" ht="15" customHeight="1">
      <c r="A43" s="151"/>
      <c r="B43" s="418"/>
      <c r="C43" s="418"/>
      <c r="D43" s="238"/>
      <c r="E43" s="241"/>
      <c r="F43" s="176"/>
      <c r="G43" s="102" t="s">
        <v>340</v>
      </c>
      <c r="H43" s="102" t="s">
        <v>340</v>
      </c>
      <c r="I43" s="102" t="s">
        <v>340</v>
      </c>
      <c r="J43" s="102" t="s">
        <v>340</v>
      </c>
      <c r="K43" s="102" t="s">
        <v>340</v>
      </c>
      <c r="L43" s="102" t="s">
        <v>340</v>
      </c>
      <c r="M43" s="102" t="s">
        <v>340</v>
      </c>
      <c r="N43" s="102" t="s">
        <v>340</v>
      </c>
      <c r="O43" s="102" t="s">
        <v>340</v>
      </c>
      <c r="P43" s="102" t="s">
        <v>340</v>
      </c>
      <c r="Q43" s="102" t="s">
        <v>340</v>
      </c>
      <c r="R43" s="102" t="s">
        <v>340</v>
      </c>
      <c r="S43" s="102" t="s">
        <v>340</v>
      </c>
      <c r="T43" s="102" t="s">
        <v>340</v>
      </c>
      <c r="U43" s="102" t="s">
        <v>340</v>
      </c>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row>
    <row r="44" spans="1:53" ht="15.75" customHeight="1">
      <c r="A44" s="151"/>
      <c r="B44" s="418" t="s">
        <v>355</v>
      </c>
      <c r="C44" s="418"/>
      <c r="D44" s="237" t="s">
        <v>259</v>
      </c>
      <c r="E44" s="239" t="s">
        <v>192</v>
      </c>
      <c r="F44" s="240"/>
      <c r="G44" s="92"/>
      <c r="H44" s="101"/>
      <c r="I44" s="101"/>
      <c r="J44" s="101"/>
      <c r="K44" s="101"/>
      <c r="L44" s="92"/>
      <c r="M44" s="101"/>
      <c r="N44" s="101"/>
      <c r="O44" s="101"/>
      <c r="P44" s="101"/>
      <c r="Q44" s="92"/>
      <c r="R44" s="101"/>
      <c r="S44" s="101"/>
      <c r="T44" s="101"/>
      <c r="U44" s="101"/>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row>
    <row r="45" spans="1:53" ht="15" customHeight="1">
      <c r="A45" s="151"/>
      <c r="B45" s="418"/>
      <c r="C45" s="418"/>
      <c r="D45" s="238"/>
      <c r="E45" s="241"/>
      <c r="F45" s="176"/>
      <c r="G45" s="102" t="s">
        <v>340</v>
      </c>
      <c r="H45" s="102" t="s">
        <v>340</v>
      </c>
      <c r="I45" s="102" t="s">
        <v>340</v>
      </c>
      <c r="J45" s="102" t="s">
        <v>340</v>
      </c>
      <c r="K45" s="102" t="s">
        <v>340</v>
      </c>
      <c r="L45" s="102" t="s">
        <v>340</v>
      </c>
      <c r="M45" s="102" t="s">
        <v>340</v>
      </c>
      <c r="N45" s="102" t="s">
        <v>340</v>
      </c>
      <c r="O45" s="102" t="s">
        <v>340</v>
      </c>
      <c r="P45" s="102" t="s">
        <v>340</v>
      </c>
      <c r="Q45" s="102" t="s">
        <v>340</v>
      </c>
      <c r="R45" s="102" t="s">
        <v>340</v>
      </c>
      <c r="S45" s="102" t="s">
        <v>340</v>
      </c>
      <c r="T45" s="102" t="s">
        <v>340</v>
      </c>
      <c r="U45" s="102" t="s">
        <v>340</v>
      </c>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row>
    <row r="46" spans="1:53" ht="45">
      <c r="A46" s="151"/>
      <c r="B46" s="415" t="s">
        <v>356</v>
      </c>
      <c r="C46" s="415"/>
      <c r="D46" s="421" t="s">
        <v>357</v>
      </c>
      <c r="E46" s="421"/>
      <c r="F46" s="421"/>
      <c r="G46" s="421"/>
      <c r="H46" s="421"/>
      <c r="I46" s="421"/>
      <c r="J46" s="421"/>
      <c r="K46" s="421"/>
      <c r="L46" s="421"/>
      <c r="M46" s="421"/>
      <c r="N46" s="421"/>
      <c r="O46" s="421"/>
      <c r="P46" s="421"/>
      <c r="Q46" s="421"/>
      <c r="R46" s="421"/>
      <c r="S46" s="421"/>
      <c r="T46" s="421"/>
      <c r="U46" s="421"/>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BA46" s="106" t="str">
        <f>D46</f>
        <v>Costs are based on cable design to operate at 750V. The cost only takes into account the cost of the cables. Cable laying and installation are not accounted for, since it is highly dependant on the network characteristics, i.e. rural or densely populated areas - LV cables designed to operate at 750V current carrying capability range from 30 to 800A. This current varies according to the conductor's condition, its cross-section, insulation material and the number of grouped conductors.</v>
      </c>
    </row>
    <row r="47" spans="1:53" ht="21" customHeight="1">
      <c r="A47" s="151"/>
      <c r="B47" s="227" t="s">
        <v>109</v>
      </c>
      <c r="C47" s="227"/>
      <c r="D47" s="227"/>
      <c r="E47" s="227"/>
      <c r="F47" s="227"/>
      <c r="G47" s="227"/>
      <c r="H47" s="227"/>
      <c r="I47" s="227"/>
      <c r="J47" s="227"/>
      <c r="K47" s="227"/>
      <c r="L47" s="227"/>
      <c r="M47" s="227"/>
      <c r="N47" s="227"/>
      <c r="O47" s="227"/>
      <c r="P47" s="227"/>
      <c r="Q47" s="227"/>
      <c r="R47" s="227"/>
      <c r="S47" s="227"/>
      <c r="T47" s="227"/>
      <c r="U47" s="227"/>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row>
    <row r="48" spans="1:53" ht="15.75" customHeight="1">
      <c r="A48" s="151"/>
      <c r="B48" s="214" t="s">
        <v>358</v>
      </c>
      <c r="C48" s="215"/>
      <c r="D48" s="226" t="s">
        <v>359</v>
      </c>
      <c r="E48" s="226"/>
      <c r="F48" s="226" t="s">
        <v>342</v>
      </c>
      <c r="G48" s="224" t="s">
        <v>343</v>
      </c>
      <c r="H48" s="224"/>
      <c r="I48" s="224"/>
      <c r="J48" s="224"/>
      <c r="K48" s="224"/>
      <c r="L48" s="225">
        <v>2030</v>
      </c>
      <c r="M48" s="225"/>
      <c r="N48" s="225"/>
      <c r="O48" s="225"/>
      <c r="P48" s="225"/>
      <c r="Q48" s="224">
        <v>2050</v>
      </c>
      <c r="R48" s="224"/>
      <c r="S48" s="224"/>
      <c r="T48" s="224"/>
      <c r="U48" s="224"/>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row>
    <row r="49" spans="1:53">
      <c r="A49" s="151"/>
      <c r="B49" s="216"/>
      <c r="C49" s="217"/>
      <c r="D49" s="226"/>
      <c r="E49" s="226"/>
      <c r="F49" s="226"/>
      <c r="G49" s="162" t="s">
        <v>335</v>
      </c>
      <c r="H49" s="162" t="s">
        <v>336</v>
      </c>
      <c r="I49" s="162" t="s">
        <v>337</v>
      </c>
      <c r="J49" s="162" t="s">
        <v>338</v>
      </c>
      <c r="K49" s="162" t="s">
        <v>339</v>
      </c>
      <c r="L49" s="161" t="s">
        <v>335</v>
      </c>
      <c r="M49" s="161" t="s">
        <v>336</v>
      </c>
      <c r="N49" s="161" t="s">
        <v>337</v>
      </c>
      <c r="O49" s="161" t="s">
        <v>338</v>
      </c>
      <c r="P49" s="161" t="s">
        <v>339</v>
      </c>
      <c r="Q49" s="162" t="s">
        <v>335</v>
      </c>
      <c r="R49" s="162" t="s">
        <v>336</v>
      </c>
      <c r="S49" s="162" t="s">
        <v>337</v>
      </c>
      <c r="T49" s="162" t="s">
        <v>338</v>
      </c>
      <c r="U49" s="162" t="s">
        <v>339</v>
      </c>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row>
    <row r="50" spans="1:53" ht="15.75" customHeight="1">
      <c r="A50" s="151"/>
      <c r="B50" s="422" t="s">
        <v>360</v>
      </c>
      <c r="C50" s="423"/>
      <c r="D50" s="424" t="s">
        <v>283</v>
      </c>
      <c r="E50" s="424"/>
      <c r="F50" s="236" t="s">
        <v>150</v>
      </c>
      <c r="G50" s="92">
        <v>-0.98</v>
      </c>
      <c r="H50" s="101"/>
      <c r="I50" s="101"/>
      <c r="J50" s="101"/>
      <c r="K50" s="101"/>
      <c r="L50" s="92">
        <v>-0.98</v>
      </c>
      <c r="M50" s="101"/>
      <c r="N50" s="101"/>
      <c r="O50" s="101"/>
      <c r="P50" s="101"/>
      <c r="Q50" s="92">
        <v>-0.98</v>
      </c>
      <c r="R50" s="101"/>
      <c r="S50" s="101"/>
      <c r="T50" s="101"/>
      <c r="U50" s="101"/>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row>
    <row r="51" spans="1:53">
      <c r="A51" s="151"/>
      <c r="B51" s="425"/>
      <c r="C51" s="426"/>
      <c r="D51" s="424"/>
      <c r="E51" s="424"/>
      <c r="F51" s="236"/>
      <c r="G51" s="103">
        <v>4.5</v>
      </c>
      <c r="H51" s="102" t="s">
        <v>340</v>
      </c>
      <c r="I51" s="102" t="s">
        <v>340</v>
      </c>
      <c r="J51" s="102" t="s">
        <v>340</v>
      </c>
      <c r="K51" s="102" t="s">
        <v>340</v>
      </c>
      <c r="L51" s="103">
        <v>4.5</v>
      </c>
      <c r="M51" s="102" t="s">
        <v>340</v>
      </c>
      <c r="N51" s="102" t="s">
        <v>340</v>
      </c>
      <c r="O51" s="102" t="s">
        <v>340</v>
      </c>
      <c r="P51" s="102" t="s">
        <v>340</v>
      </c>
      <c r="Q51" s="103">
        <v>4.5</v>
      </c>
      <c r="R51" s="102" t="s">
        <v>340</v>
      </c>
      <c r="S51" s="102" t="s">
        <v>340</v>
      </c>
      <c r="T51" s="102" t="s">
        <v>340</v>
      </c>
      <c r="U51" s="102" t="s">
        <v>340</v>
      </c>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row>
    <row r="52" spans="1:53" ht="15" customHeight="1">
      <c r="A52" s="151"/>
      <c r="B52" s="425"/>
      <c r="C52" s="426"/>
      <c r="D52" s="427" t="s">
        <v>283</v>
      </c>
      <c r="E52" s="428"/>
      <c r="F52" s="236" t="s">
        <v>150</v>
      </c>
      <c r="G52" s="92">
        <v>1</v>
      </c>
      <c r="H52" s="101"/>
      <c r="I52" s="101"/>
      <c r="J52" s="101"/>
      <c r="K52" s="101"/>
      <c r="L52" s="92">
        <v>1</v>
      </c>
      <c r="M52" s="101"/>
      <c r="N52" s="101"/>
      <c r="O52" s="101"/>
      <c r="P52" s="101"/>
      <c r="Q52" s="92">
        <v>1</v>
      </c>
      <c r="R52" s="101"/>
      <c r="S52" s="101"/>
      <c r="T52" s="101"/>
      <c r="U52" s="101"/>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row>
    <row r="53" spans="1:53">
      <c r="A53" s="151"/>
      <c r="B53" s="425"/>
      <c r="C53" s="426"/>
      <c r="D53" s="429"/>
      <c r="E53" s="430"/>
      <c r="F53" s="236"/>
      <c r="G53" s="103">
        <v>4.5</v>
      </c>
      <c r="H53" s="102" t="s">
        <v>340</v>
      </c>
      <c r="I53" s="102" t="s">
        <v>340</v>
      </c>
      <c r="J53" s="102" t="s">
        <v>340</v>
      </c>
      <c r="K53" s="102" t="s">
        <v>340</v>
      </c>
      <c r="L53" s="103">
        <v>4.5</v>
      </c>
      <c r="M53" s="102" t="s">
        <v>340</v>
      </c>
      <c r="N53" s="102" t="s">
        <v>340</v>
      </c>
      <c r="O53" s="102" t="s">
        <v>340</v>
      </c>
      <c r="P53" s="102" t="s">
        <v>340</v>
      </c>
      <c r="Q53" s="103">
        <v>4.5</v>
      </c>
      <c r="R53" s="102" t="s">
        <v>340</v>
      </c>
      <c r="S53" s="102" t="s">
        <v>340</v>
      </c>
      <c r="T53" s="102" t="s">
        <v>340</v>
      </c>
      <c r="U53" s="102" t="s">
        <v>340</v>
      </c>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row>
    <row r="54" spans="1:53">
      <c r="A54" s="151"/>
      <c r="B54" s="425"/>
      <c r="C54" s="426"/>
      <c r="D54" s="424" t="s">
        <v>316</v>
      </c>
      <c r="E54" s="424"/>
      <c r="F54" s="236" t="s">
        <v>150</v>
      </c>
      <c r="G54" s="92"/>
      <c r="H54" s="101"/>
      <c r="I54" s="101"/>
      <c r="J54" s="101"/>
      <c r="K54" s="101"/>
      <c r="L54" s="92"/>
      <c r="M54" s="101"/>
      <c r="N54" s="101"/>
      <c r="O54" s="101"/>
      <c r="P54" s="101"/>
      <c r="Q54" s="92"/>
      <c r="R54" s="101"/>
      <c r="S54" s="101"/>
      <c r="T54" s="101"/>
      <c r="U54" s="101"/>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row>
    <row r="55" spans="1:53">
      <c r="A55" s="151"/>
      <c r="B55" s="425"/>
      <c r="C55" s="426"/>
      <c r="D55" s="424"/>
      <c r="E55" s="424"/>
      <c r="F55" s="236"/>
      <c r="G55" s="102" t="s">
        <v>340</v>
      </c>
      <c r="H55" s="102" t="s">
        <v>340</v>
      </c>
      <c r="I55" s="102" t="s">
        <v>340</v>
      </c>
      <c r="J55" s="102" t="s">
        <v>340</v>
      </c>
      <c r="K55" s="102" t="s">
        <v>340</v>
      </c>
      <c r="L55" s="102" t="s">
        <v>340</v>
      </c>
      <c r="M55" s="102" t="s">
        <v>340</v>
      </c>
      <c r="N55" s="102" t="s">
        <v>340</v>
      </c>
      <c r="O55" s="102" t="s">
        <v>340</v>
      </c>
      <c r="P55" s="102" t="s">
        <v>340</v>
      </c>
      <c r="Q55" s="102" t="s">
        <v>340</v>
      </c>
      <c r="R55" s="102" t="s">
        <v>340</v>
      </c>
      <c r="S55" s="102" t="s">
        <v>340</v>
      </c>
      <c r="T55" s="102" t="s">
        <v>340</v>
      </c>
      <c r="U55" s="102" t="s">
        <v>340</v>
      </c>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row>
    <row r="56" spans="1:53">
      <c r="A56" s="151"/>
      <c r="B56" s="425"/>
      <c r="C56" s="426"/>
      <c r="D56" s="424" t="s">
        <v>191</v>
      </c>
      <c r="E56" s="424"/>
      <c r="F56" s="236" t="s">
        <v>150</v>
      </c>
      <c r="G56" s="92"/>
      <c r="H56" s="101"/>
      <c r="I56" s="101"/>
      <c r="J56" s="101"/>
      <c r="K56" s="101"/>
      <c r="L56" s="92"/>
      <c r="M56" s="101"/>
      <c r="N56" s="101"/>
      <c r="O56" s="101"/>
      <c r="P56" s="101"/>
      <c r="Q56" s="92"/>
      <c r="R56" s="101"/>
      <c r="S56" s="101"/>
      <c r="T56" s="101"/>
      <c r="U56" s="101"/>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row>
    <row r="57" spans="1:53">
      <c r="A57" s="151"/>
      <c r="B57" s="431"/>
      <c r="C57" s="432"/>
      <c r="D57" s="424"/>
      <c r="E57" s="424"/>
      <c r="F57" s="236"/>
      <c r="G57" s="102" t="s">
        <v>340</v>
      </c>
      <c r="H57" s="102" t="s">
        <v>340</v>
      </c>
      <c r="I57" s="102" t="s">
        <v>340</v>
      </c>
      <c r="J57" s="102" t="s">
        <v>340</v>
      </c>
      <c r="K57" s="102" t="s">
        <v>340</v>
      </c>
      <c r="L57" s="102" t="s">
        <v>340</v>
      </c>
      <c r="M57" s="102" t="s">
        <v>340</v>
      </c>
      <c r="N57" s="102" t="s">
        <v>340</v>
      </c>
      <c r="O57" s="102" t="s">
        <v>340</v>
      </c>
      <c r="P57" s="102" t="s">
        <v>340</v>
      </c>
      <c r="Q57" s="102" t="s">
        <v>340</v>
      </c>
      <c r="R57" s="102" t="s">
        <v>340</v>
      </c>
      <c r="S57" s="102" t="s">
        <v>340</v>
      </c>
      <c r="T57" s="102" t="s">
        <v>340</v>
      </c>
      <c r="U57" s="102" t="s">
        <v>340</v>
      </c>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row>
    <row r="58" spans="1:53" ht="40.5" customHeight="1">
      <c r="A58" s="151"/>
      <c r="B58" s="418" t="s">
        <v>361</v>
      </c>
      <c r="C58" s="418"/>
      <c r="D58" s="421" t="s">
        <v>362</v>
      </c>
      <c r="E58" s="421"/>
      <c r="F58" s="421"/>
      <c r="G58" s="421"/>
      <c r="H58" s="421"/>
      <c r="I58" s="421"/>
      <c r="J58" s="421"/>
      <c r="K58" s="421"/>
      <c r="L58" s="421"/>
      <c r="M58" s="421"/>
      <c r="N58" s="421"/>
      <c r="O58" s="421"/>
      <c r="P58" s="421"/>
      <c r="Q58" s="421"/>
      <c r="R58" s="421"/>
      <c r="S58" s="421"/>
      <c r="T58" s="421"/>
      <c r="U58" s="421"/>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BA58" s="106" t="str">
        <f>D58</f>
        <v>Distribution systems account for the majority of the total transmission and distribution losses. Failure problems in distribution networks occur more often than transmission. The energy loss is similar in developed countries, i.e. around 5%, with similar infrastructure and population density [4]. For the Netherlands distribution losses are around 4% [4], of which part is due to cable losses and transformer losses. LV networks also account for part of these losses at around 1,9% [4].</v>
      </c>
    </row>
    <row r="59" spans="1:53" ht="21" customHeight="1">
      <c r="A59" s="151"/>
      <c r="B59" s="228" t="s">
        <v>363</v>
      </c>
      <c r="C59" s="229"/>
      <c r="D59" s="229"/>
      <c r="E59" s="229"/>
      <c r="F59" s="229"/>
      <c r="G59" s="229"/>
      <c r="H59" s="229"/>
      <c r="I59" s="229"/>
      <c r="J59" s="229"/>
      <c r="K59" s="229"/>
      <c r="L59" s="229"/>
      <c r="M59" s="229"/>
      <c r="N59" s="229"/>
      <c r="O59" s="229"/>
      <c r="P59" s="229"/>
      <c r="Q59" s="229"/>
      <c r="R59" s="229"/>
      <c r="S59" s="229"/>
      <c r="T59" s="229"/>
      <c r="U59" s="229"/>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row>
    <row r="60" spans="1:53" ht="16.5" customHeight="1">
      <c r="A60" s="151"/>
      <c r="B60" s="422" t="s">
        <v>364</v>
      </c>
      <c r="C60" s="423"/>
      <c r="D60" s="230" t="s">
        <v>365</v>
      </c>
      <c r="E60" s="231"/>
      <c r="F60" s="234" t="s">
        <v>342</v>
      </c>
      <c r="G60" s="224" t="s">
        <v>343</v>
      </c>
      <c r="H60" s="224"/>
      <c r="I60" s="224"/>
      <c r="J60" s="224"/>
      <c r="K60" s="224"/>
      <c r="L60" s="225">
        <v>2030</v>
      </c>
      <c r="M60" s="225"/>
      <c r="N60" s="225"/>
      <c r="O60" s="225"/>
      <c r="P60" s="225"/>
      <c r="Q60" s="224">
        <v>2050</v>
      </c>
      <c r="R60" s="224"/>
      <c r="S60" s="224"/>
      <c r="T60" s="224"/>
      <c r="U60" s="224"/>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row>
    <row r="61" spans="1:53">
      <c r="A61" s="151"/>
      <c r="B61" s="425"/>
      <c r="C61" s="426"/>
      <c r="D61" s="232"/>
      <c r="E61" s="233"/>
      <c r="F61" s="235"/>
      <c r="G61" s="162" t="s">
        <v>335</v>
      </c>
      <c r="H61" s="162" t="s">
        <v>336</v>
      </c>
      <c r="I61" s="162" t="s">
        <v>337</v>
      </c>
      <c r="J61" s="162" t="s">
        <v>338</v>
      </c>
      <c r="K61" s="162" t="s">
        <v>339</v>
      </c>
      <c r="L61" s="161" t="s">
        <v>335</v>
      </c>
      <c r="M61" s="161" t="s">
        <v>336</v>
      </c>
      <c r="N61" s="161" t="s">
        <v>337</v>
      </c>
      <c r="O61" s="161" t="s">
        <v>338</v>
      </c>
      <c r="P61" s="161" t="s">
        <v>339</v>
      </c>
      <c r="Q61" s="162" t="s">
        <v>335</v>
      </c>
      <c r="R61" s="162" t="s">
        <v>336</v>
      </c>
      <c r="S61" s="162" t="s">
        <v>337</v>
      </c>
      <c r="T61" s="162" t="s">
        <v>338</v>
      </c>
      <c r="U61" s="162" t="s">
        <v>339</v>
      </c>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row>
    <row r="62" spans="1:53" ht="15.75" customHeight="1">
      <c r="A62" s="151"/>
      <c r="B62" s="425"/>
      <c r="C62" s="426"/>
      <c r="D62" s="424" t="s">
        <v>348</v>
      </c>
      <c r="E62" s="424"/>
      <c r="F62" s="433" t="s">
        <v>348</v>
      </c>
      <c r="G62" s="92"/>
      <c r="H62" s="101"/>
      <c r="I62" s="101"/>
      <c r="J62" s="101"/>
      <c r="K62" s="101"/>
      <c r="L62" s="92"/>
      <c r="M62" s="101"/>
      <c r="N62" s="101"/>
      <c r="O62" s="101"/>
      <c r="P62" s="101"/>
      <c r="Q62" s="92"/>
      <c r="R62" s="101"/>
      <c r="S62" s="101"/>
      <c r="T62" s="101"/>
      <c r="U62" s="101"/>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row>
    <row r="63" spans="1:53">
      <c r="A63" s="151"/>
      <c r="B63" s="425"/>
      <c r="C63" s="426"/>
      <c r="D63" s="424"/>
      <c r="E63" s="424"/>
      <c r="F63" s="433"/>
      <c r="G63" s="103" t="s">
        <v>340</v>
      </c>
      <c r="H63" s="102" t="s">
        <v>340</v>
      </c>
      <c r="I63" s="102" t="s">
        <v>340</v>
      </c>
      <c r="J63" s="102" t="s">
        <v>340</v>
      </c>
      <c r="K63" s="102" t="s">
        <v>340</v>
      </c>
      <c r="L63" s="103" t="s">
        <v>340</v>
      </c>
      <c r="M63" s="102" t="s">
        <v>340</v>
      </c>
      <c r="N63" s="102" t="s">
        <v>340</v>
      </c>
      <c r="O63" s="102" t="s">
        <v>340</v>
      </c>
      <c r="P63" s="102" t="s">
        <v>340</v>
      </c>
      <c r="Q63" s="103" t="s">
        <v>340</v>
      </c>
      <c r="R63" s="102" t="s">
        <v>340</v>
      </c>
      <c r="S63" s="102" t="s">
        <v>340</v>
      </c>
      <c r="T63" s="102" t="s">
        <v>340</v>
      </c>
      <c r="U63" s="102" t="s">
        <v>340</v>
      </c>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row>
    <row r="64" spans="1:53">
      <c r="A64" s="151"/>
      <c r="B64" s="425"/>
      <c r="C64" s="426"/>
      <c r="D64" s="424" t="s">
        <v>348</v>
      </c>
      <c r="E64" s="424"/>
      <c r="F64" s="433" t="s">
        <v>348</v>
      </c>
      <c r="G64" s="92"/>
      <c r="H64" s="101"/>
      <c r="I64" s="101"/>
      <c r="J64" s="101"/>
      <c r="K64" s="101"/>
      <c r="L64" s="92"/>
      <c r="M64" s="101"/>
      <c r="N64" s="101"/>
      <c r="O64" s="101"/>
      <c r="P64" s="101"/>
      <c r="Q64" s="92"/>
      <c r="R64" s="101"/>
      <c r="S64" s="101"/>
      <c r="T64" s="101"/>
      <c r="U64" s="101"/>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row>
    <row r="65" spans="1:53">
      <c r="A65" s="151"/>
      <c r="B65" s="431"/>
      <c r="C65" s="432"/>
      <c r="D65" s="424"/>
      <c r="E65" s="424"/>
      <c r="F65" s="433"/>
      <c r="G65" s="102" t="s">
        <v>340</v>
      </c>
      <c r="H65" s="102" t="s">
        <v>340</v>
      </c>
      <c r="I65" s="102" t="s">
        <v>340</v>
      </c>
      <c r="J65" s="102" t="s">
        <v>340</v>
      </c>
      <c r="K65" s="102" t="s">
        <v>340</v>
      </c>
      <c r="L65" s="102" t="s">
        <v>340</v>
      </c>
      <c r="M65" s="102" t="s">
        <v>340</v>
      </c>
      <c r="N65" s="102" t="s">
        <v>340</v>
      </c>
      <c r="O65" s="102" t="s">
        <v>340</v>
      </c>
      <c r="P65" s="102" t="s">
        <v>340</v>
      </c>
      <c r="Q65" s="102" t="s">
        <v>340</v>
      </c>
      <c r="R65" s="102" t="s">
        <v>340</v>
      </c>
      <c r="S65" s="102" t="s">
        <v>340</v>
      </c>
      <c r="T65" s="102" t="s">
        <v>340</v>
      </c>
      <c r="U65" s="102" t="s">
        <v>340</v>
      </c>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row>
    <row r="66" spans="1:53" ht="40.5" customHeight="1">
      <c r="A66" s="151"/>
      <c r="B66" s="418" t="s">
        <v>366</v>
      </c>
      <c r="C66" s="418"/>
      <c r="D66" s="421" t="s">
        <v>367</v>
      </c>
      <c r="E66" s="421"/>
      <c r="F66" s="421"/>
      <c r="G66" s="421"/>
      <c r="H66" s="421"/>
      <c r="I66" s="421"/>
      <c r="J66" s="421"/>
      <c r="K66" s="421"/>
      <c r="L66" s="421"/>
      <c r="M66" s="421"/>
      <c r="N66" s="421"/>
      <c r="O66" s="421"/>
      <c r="P66" s="421"/>
      <c r="Q66" s="421"/>
      <c r="R66" s="421"/>
      <c r="S66" s="421"/>
      <c r="T66" s="421"/>
      <c r="U66" s="421"/>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BA66" s="106" t="str">
        <f>D66</f>
        <v>Explain here</v>
      </c>
    </row>
    <row r="67" spans="1:53" ht="21" customHeight="1">
      <c r="A67" s="151"/>
      <c r="B67" s="227" t="s">
        <v>368</v>
      </c>
      <c r="C67" s="227"/>
      <c r="D67" s="227"/>
      <c r="E67" s="227"/>
      <c r="F67" s="227"/>
      <c r="G67" s="227"/>
      <c r="H67" s="227"/>
      <c r="I67" s="227"/>
      <c r="J67" s="227"/>
      <c r="K67" s="227"/>
      <c r="L67" s="227"/>
      <c r="M67" s="227"/>
      <c r="N67" s="227"/>
      <c r="O67" s="227"/>
      <c r="P67" s="227"/>
      <c r="Q67" s="227"/>
      <c r="R67" s="227"/>
      <c r="S67" s="227"/>
      <c r="T67" s="227"/>
      <c r="U67" s="227"/>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row>
    <row r="68" spans="1:53" ht="16.5" customHeight="1">
      <c r="A68" s="151"/>
      <c r="B68" s="434" t="s">
        <v>121</v>
      </c>
      <c r="C68" s="434"/>
      <c r="D68" s="226" t="s">
        <v>369</v>
      </c>
      <c r="E68" s="226"/>
      <c r="F68" s="226" t="s">
        <v>342</v>
      </c>
      <c r="G68" s="224" t="s">
        <v>343</v>
      </c>
      <c r="H68" s="224"/>
      <c r="I68" s="224"/>
      <c r="J68" s="224"/>
      <c r="K68" s="224"/>
      <c r="L68" s="225">
        <v>2030</v>
      </c>
      <c r="M68" s="225"/>
      <c r="N68" s="225"/>
      <c r="O68" s="225"/>
      <c r="P68" s="225"/>
      <c r="Q68" s="224">
        <v>2050</v>
      </c>
      <c r="R68" s="224"/>
      <c r="S68" s="224"/>
      <c r="T68" s="224"/>
      <c r="U68" s="224"/>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row>
    <row r="69" spans="1:53" ht="15.75" customHeight="1">
      <c r="A69" s="151"/>
      <c r="B69" s="434"/>
      <c r="C69" s="434"/>
      <c r="D69" s="226"/>
      <c r="E69" s="226"/>
      <c r="F69" s="226"/>
      <c r="G69" s="162" t="s">
        <v>335</v>
      </c>
      <c r="H69" s="162" t="s">
        <v>336</v>
      </c>
      <c r="I69" s="162" t="s">
        <v>337</v>
      </c>
      <c r="J69" s="162" t="s">
        <v>338</v>
      </c>
      <c r="K69" s="162" t="s">
        <v>339</v>
      </c>
      <c r="L69" s="161" t="s">
        <v>335</v>
      </c>
      <c r="M69" s="161" t="s">
        <v>336</v>
      </c>
      <c r="N69" s="161" t="s">
        <v>337</v>
      </c>
      <c r="O69" s="161" t="s">
        <v>338</v>
      </c>
      <c r="P69" s="161" t="s">
        <v>339</v>
      </c>
      <c r="Q69" s="162" t="s">
        <v>335</v>
      </c>
      <c r="R69" s="162" t="s">
        <v>336</v>
      </c>
      <c r="S69" s="162" t="s">
        <v>337</v>
      </c>
      <c r="T69" s="162" t="s">
        <v>338</v>
      </c>
      <c r="U69" s="162" t="s">
        <v>339</v>
      </c>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row>
    <row r="70" spans="1:53" ht="15.75" customHeight="1">
      <c r="A70" s="151"/>
      <c r="B70" s="434"/>
      <c r="C70" s="434"/>
      <c r="D70" s="424" t="s">
        <v>191</v>
      </c>
      <c r="E70" s="424"/>
      <c r="F70" s="433" t="s">
        <v>191</v>
      </c>
      <c r="G70" s="92"/>
      <c r="H70" s="101"/>
      <c r="I70" s="101"/>
      <c r="J70" s="101"/>
      <c r="K70" s="101"/>
      <c r="L70" s="92"/>
      <c r="M70" s="101"/>
      <c r="N70" s="101"/>
      <c r="O70" s="101"/>
      <c r="P70" s="101"/>
      <c r="Q70" s="92"/>
      <c r="R70" s="101"/>
      <c r="S70" s="101"/>
      <c r="T70" s="101"/>
      <c r="U70" s="101"/>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row>
    <row r="71" spans="1:53" ht="15.75" customHeight="1">
      <c r="A71" s="151"/>
      <c r="B71" s="434"/>
      <c r="C71" s="434"/>
      <c r="D71" s="424"/>
      <c r="E71" s="424"/>
      <c r="F71" s="433"/>
      <c r="G71" s="103" t="s">
        <v>340</v>
      </c>
      <c r="H71" s="102" t="s">
        <v>340</v>
      </c>
      <c r="I71" s="102" t="s">
        <v>340</v>
      </c>
      <c r="J71" s="102" t="s">
        <v>340</v>
      </c>
      <c r="K71" s="102" t="s">
        <v>340</v>
      </c>
      <c r="L71" s="103" t="s">
        <v>340</v>
      </c>
      <c r="M71" s="102" t="s">
        <v>340</v>
      </c>
      <c r="N71" s="102" t="s">
        <v>340</v>
      </c>
      <c r="O71" s="102" t="s">
        <v>340</v>
      </c>
      <c r="P71" s="102" t="s">
        <v>340</v>
      </c>
      <c r="Q71" s="103" t="s">
        <v>340</v>
      </c>
      <c r="R71" s="102" t="s">
        <v>340</v>
      </c>
      <c r="S71" s="102" t="s">
        <v>340</v>
      </c>
      <c r="T71" s="102" t="s">
        <v>340</v>
      </c>
      <c r="U71" s="102" t="s">
        <v>340</v>
      </c>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row>
    <row r="72" spans="1:53" ht="15.75" customHeight="1">
      <c r="A72" s="151"/>
      <c r="B72" s="434"/>
      <c r="C72" s="434"/>
      <c r="D72" s="424" t="s">
        <v>191</v>
      </c>
      <c r="E72" s="424"/>
      <c r="F72" s="433" t="s">
        <v>191</v>
      </c>
      <c r="G72" s="92"/>
      <c r="H72" s="101"/>
      <c r="I72" s="101"/>
      <c r="J72" s="101"/>
      <c r="K72" s="101"/>
      <c r="L72" s="92"/>
      <c r="M72" s="101"/>
      <c r="N72" s="101"/>
      <c r="O72" s="101"/>
      <c r="P72" s="101"/>
      <c r="Q72" s="92"/>
      <c r="R72" s="101"/>
      <c r="S72" s="101"/>
      <c r="T72" s="101"/>
      <c r="U72" s="101"/>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row>
    <row r="73" spans="1:53" ht="15.75" customHeight="1">
      <c r="A73" s="151"/>
      <c r="B73" s="434"/>
      <c r="C73" s="434"/>
      <c r="D73" s="424"/>
      <c r="E73" s="424"/>
      <c r="F73" s="433"/>
      <c r="G73" s="102" t="s">
        <v>340</v>
      </c>
      <c r="H73" s="102" t="s">
        <v>340</v>
      </c>
      <c r="I73" s="102" t="s">
        <v>340</v>
      </c>
      <c r="J73" s="102" t="s">
        <v>340</v>
      </c>
      <c r="K73" s="102" t="s">
        <v>340</v>
      </c>
      <c r="L73" s="102" t="s">
        <v>340</v>
      </c>
      <c r="M73" s="102" t="s">
        <v>340</v>
      </c>
      <c r="N73" s="102" t="s">
        <v>340</v>
      </c>
      <c r="O73" s="102" t="s">
        <v>340</v>
      </c>
      <c r="P73" s="102" t="s">
        <v>340</v>
      </c>
      <c r="Q73" s="102" t="s">
        <v>340</v>
      </c>
      <c r="R73" s="102" t="s">
        <v>340</v>
      </c>
      <c r="S73" s="102" t="s">
        <v>340</v>
      </c>
      <c r="T73" s="102" t="s">
        <v>340</v>
      </c>
      <c r="U73" s="102" t="s">
        <v>340</v>
      </c>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row>
    <row r="74" spans="1:53" ht="15.75" customHeight="1">
      <c r="A74" s="151"/>
      <c r="B74" s="434"/>
      <c r="C74" s="434"/>
      <c r="D74" s="424" t="s">
        <v>191</v>
      </c>
      <c r="E74" s="424"/>
      <c r="F74" s="433" t="s">
        <v>191</v>
      </c>
      <c r="G74" s="92"/>
      <c r="H74" s="101"/>
      <c r="I74" s="101"/>
      <c r="J74" s="101"/>
      <c r="K74" s="101"/>
      <c r="L74" s="92"/>
      <c r="M74" s="101"/>
      <c r="N74" s="101"/>
      <c r="O74" s="101"/>
      <c r="P74" s="101"/>
      <c r="Q74" s="92"/>
      <c r="R74" s="101"/>
      <c r="S74" s="101"/>
      <c r="T74" s="101"/>
      <c r="U74" s="101"/>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row>
    <row r="75" spans="1:53" ht="15.75" customHeight="1">
      <c r="A75" s="151"/>
      <c r="B75" s="434"/>
      <c r="C75" s="434"/>
      <c r="D75" s="424"/>
      <c r="E75" s="424"/>
      <c r="F75" s="433"/>
      <c r="G75" s="102" t="s">
        <v>340</v>
      </c>
      <c r="H75" s="102" t="s">
        <v>340</v>
      </c>
      <c r="I75" s="102" t="s">
        <v>340</v>
      </c>
      <c r="J75" s="102" t="s">
        <v>340</v>
      </c>
      <c r="K75" s="102" t="s">
        <v>340</v>
      </c>
      <c r="L75" s="102" t="s">
        <v>340</v>
      </c>
      <c r="M75" s="102" t="s">
        <v>340</v>
      </c>
      <c r="N75" s="102" t="s">
        <v>340</v>
      </c>
      <c r="O75" s="102" t="s">
        <v>340</v>
      </c>
      <c r="P75" s="102" t="s">
        <v>340</v>
      </c>
      <c r="Q75" s="102" t="s">
        <v>340</v>
      </c>
      <c r="R75" s="102" t="s">
        <v>340</v>
      </c>
      <c r="S75" s="102" t="s">
        <v>340</v>
      </c>
      <c r="T75" s="102" t="s">
        <v>340</v>
      </c>
      <c r="U75" s="102" t="s">
        <v>340</v>
      </c>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row>
    <row r="76" spans="1:53" ht="15.75" customHeight="1">
      <c r="A76" s="151"/>
      <c r="B76" s="434"/>
      <c r="C76" s="434"/>
      <c r="D76" s="424" t="s">
        <v>191</v>
      </c>
      <c r="E76" s="424"/>
      <c r="F76" s="433" t="s">
        <v>191</v>
      </c>
      <c r="G76" s="92"/>
      <c r="H76" s="101"/>
      <c r="I76" s="101"/>
      <c r="J76" s="101"/>
      <c r="K76" s="101"/>
      <c r="L76" s="92"/>
      <c r="M76" s="101"/>
      <c r="N76" s="101"/>
      <c r="O76" s="101"/>
      <c r="P76" s="101"/>
      <c r="Q76" s="92"/>
      <c r="R76" s="101"/>
      <c r="S76" s="101"/>
      <c r="T76" s="101"/>
      <c r="U76" s="101"/>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row>
    <row r="77" spans="1:53" ht="16.5" customHeight="1">
      <c r="A77" s="151"/>
      <c r="B77" s="434"/>
      <c r="C77" s="434"/>
      <c r="D77" s="424"/>
      <c r="E77" s="424"/>
      <c r="F77" s="433"/>
      <c r="G77" s="102" t="s">
        <v>340</v>
      </c>
      <c r="H77" s="102" t="s">
        <v>340</v>
      </c>
      <c r="I77" s="102" t="s">
        <v>340</v>
      </c>
      <c r="J77" s="102" t="s">
        <v>340</v>
      </c>
      <c r="K77" s="102" t="s">
        <v>340</v>
      </c>
      <c r="L77" s="102" t="s">
        <v>340</v>
      </c>
      <c r="M77" s="102" t="s">
        <v>340</v>
      </c>
      <c r="N77" s="102" t="s">
        <v>340</v>
      </c>
      <c r="O77" s="102" t="s">
        <v>340</v>
      </c>
      <c r="P77" s="102" t="s">
        <v>340</v>
      </c>
      <c r="Q77" s="102" t="s">
        <v>340</v>
      </c>
      <c r="R77" s="102" t="s">
        <v>340</v>
      </c>
      <c r="S77" s="102" t="s">
        <v>340</v>
      </c>
      <c r="T77" s="102" t="s">
        <v>340</v>
      </c>
      <c r="U77" s="102" t="s">
        <v>340</v>
      </c>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row>
    <row r="78" spans="1:53" ht="40.5" customHeight="1">
      <c r="A78" s="151"/>
      <c r="B78" s="418" t="s">
        <v>370</v>
      </c>
      <c r="C78" s="418"/>
      <c r="D78" s="294" t="s">
        <v>371</v>
      </c>
      <c r="E78" s="416"/>
      <c r="F78" s="416"/>
      <c r="G78" s="416"/>
      <c r="H78" s="416"/>
      <c r="I78" s="416"/>
      <c r="J78" s="416"/>
      <c r="K78" s="416"/>
      <c r="L78" s="416"/>
      <c r="M78" s="416"/>
      <c r="N78" s="416"/>
      <c r="O78" s="416"/>
      <c r="P78" s="416"/>
      <c r="Q78" s="416"/>
      <c r="R78" s="416"/>
      <c r="S78" s="416"/>
      <c r="T78" s="416"/>
      <c r="U78" s="417"/>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BA78" s="106" t="str">
        <f>D78</f>
        <v>Explain here (e.g. emission factors if calculated)</v>
      </c>
    </row>
    <row r="79" spans="1:53" ht="21" customHeight="1">
      <c r="A79" s="151"/>
      <c r="B79" s="211" t="s">
        <v>372</v>
      </c>
      <c r="C79" s="212"/>
      <c r="D79" s="212"/>
      <c r="E79" s="212"/>
      <c r="F79" s="212"/>
      <c r="G79" s="212"/>
      <c r="H79" s="212"/>
      <c r="I79" s="212"/>
      <c r="J79" s="212"/>
      <c r="K79" s="212"/>
      <c r="L79" s="212"/>
      <c r="M79" s="212"/>
      <c r="N79" s="212"/>
      <c r="O79" s="212"/>
      <c r="P79" s="212"/>
      <c r="Q79" s="212"/>
      <c r="R79" s="212"/>
      <c r="S79" s="212"/>
      <c r="T79" s="212"/>
      <c r="U79" s="213"/>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row>
    <row r="80" spans="1:53" ht="15.75" customHeight="1">
      <c r="A80" s="151"/>
      <c r="B80" s="214" t="s">
        <v>373</v>
      </c>
      <c r="C80" s="215"/>
      <c r="D80" s="218" t="s">
        <v>342</v>
      </c>
      <c r="E80" s="219"/>
      <c r="F80" s="220"/>
      <c r="G80" s="224" t="s">
        <v>343</v>
      </c>
      <c r="H80" s="224"/>
      <c r="I80" s="224"/>
      <c r="J80" s="224"/>
      <c r="K80" s="224"/>
      <c r="L80" s="225">
        <v>2030</v>
      </c>
      <c r="M80" s="225"/>
      <c r="N80" s="225"/>
      <c r="O80" s="225"/>
      <c r="P80" s="225"/>
      <c r="Q80" s="224">
        <v>2050</v>
      </c>
      <c r="R80" s="224"/>
      <c r="S80" s="224"/>
      <c r="T80" s="224"/>
      <c r="U80" s="224"/>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row>
    <row r="81" spans="1:53">
      <c r="A81" s="151"/>
      <c r="B81" s="216"/>
      <c r="C81" s="217"/>
      <c r="D81" s="221"/>
      <c r="E81" s="222"/>
      <c r="F81" s="223"/>
      <c r="G81" s="162" t="s">
        <v>335</v>
      </c>
      <c r="H81" s="162" t="s">
        <v>336</v>
      </c>
      <c r="I81" s="162" t="s">
        <v>337</v>
      </c>
      <c r="J81" s="162" t="s">
        <v>338</v>
      </c>
      <c r="K81" s="162" t="s">
        <v>339</v>
      </c>
      <c r="L81" s="161" t="s">
        <v>335</v>
      </c>
      <c r="M81" s="161" t="s">
        <v>336</v>
      </c>
      <c r="N81" s="161" t="s">
        <v>337</v>
      </c>
      <c r="O81" s="161" t="s">
        <v>338</v>
      </c>
      <c r="P81" s="161" t="s">
        <v>339</v>
      </c>
      <c r="Q81" s="162" t="s">
        <v>335</v>
      </c>
      <c r="R81" s="162" t="s">
        <v>336</v>
      </c>
      <c r="S81" s="162" t="s">
        <v>337</v>
      </c>
      <c r="T81" s="162" t="s">
        <v>338</v>
      </c>
      <c r="U81" s="162" t="s">
        <v>339</v>
      </c>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row>
    <row r="82" spans="1:53">
      <c r="A82" s="151"/>
      <c r="B82" s="206" t="s">
        <v>374</v>
      </c>
      <c r="C82" s="207"/>
      <c r="D82" s="210" t="s">
        <v>348</v>
      </c>
      <c r="E82" s="210"/>
      <c r="F82" s="210"/>
      <c r="G82" s="92"/>
      <c r="H82" s="101"/>
      <c r="I82" s="101"/>
      <c r="J82" s="101"/>
      <c r="K82" s="101"/>
      <c r="L82" s="92"/>
      <c r="M82" s="101"/>
      <c r="N82" s="101"/>
      <c r="O82" s="101"/>
      <c r="P82" s="101"/>
      <c r="Q82" s="92"/>
      <c r="R82" s="101"/>
      <c r="S82" s="101"/>
      <c r="T82" s="101"/>
      <c r="U82" s="101"/>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row>
    <row r="83" spans="1:53">
      <c r="A83" s="151"/>
      <c r="B83" s="208"/>
      <c r="C83" s="209"/>
      <c r="D83" s="210"/>
      <c r="E83" s="210"/>
      <c r="F83" s="210"/>
      <c r="G83" s="103" t="s">
        <v>340</v>
      </c>
      <c r="H83" s="102" t="s">
        <v>340</v>
      </c>
      <c r="I83" s="102" t="s">
        <v>340</v>
      </c>
      <c r="J83" s="102" t="s">
        <v>340</v>
      </c>
      <c r="K83" s="102" t="s">
        <v>340</v>
      </c>
      <c r="L83" s="103" t="s">
        <v>340</v>
      </c>
      <c r="M83" s="102" t="s">
        <v>340</v>
      </c>
      <c r="N83" s="102" t="s">
        <v>340</v>
      </c>
      <c r="O83" s="102" t="s">
        <v>340</v>
      </c>
      <c r="P83" s="102" t="s">
        <v>340</v>
      </c>
      <c r="Q83" s="103" t="s">
        <v>340</v>
      </c>
      <c r="R83" s="102" t="s">
        <v>340</v>
      </c>
      <c r="S83" s="102" t="s">
        <v>340</v>
      </c>
      <c r="T83" s="102" t="s">
        <v>340</v>
      </c>
      <c r="U83" s="102" t="s">
        <v>340</v>
      </c>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row>
    <row r="84" spans="1:53">
      <c r="A84" s="151"/>
      <c r="B84" s="206" t="s">
        <v>374</v>
      </c>
      <c r="C84" s="207"/>
      <c r="D84" s="210" t="s">
        <v>348</v>
      </c>
      <c r="E84" s="210"/>
      <c r="F84" s="210"/>
      <c r="G84" s="92"/>
      <c r="H84" s="101"/>
      <c r="I84" s="101"/>
      <c r="J84" s="101"/>
      <c r="K84" s="101"/>
      <c r="L84" s="92"/>
      <c r="M84" s="101"/>
      <c r="N84" s="101"/>
      <c r="O84" s="101"/>
      <c r="P84" s="101"/>
      <c r="Q84" s="92"/>
      <c r="R84" s="101"/>
      <c r="S84" s="101"/>
      <c r="T84" s="101"/>
      <c r="U84" s="101"/>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row>
    <row r="85" spans="1:53">
      <c r="A85" s="151"/>
      <c r="B85" s="208"/>
      <c r="C85" s="209"/>
      <c r="D85" s="210"/>
      <c r="E85" s="210"/>
      <c r="F85" s="210"/>
      <c r="G85" s="102" t="s">
        <v>340</v>
      </c>
      <c r="H85" s="102" t="s">
        <v>340</v>
      </c>
      <c r="I85" s="102" t="s">
        <v>340</v>
      </c>
      <c r="J85" s="102" t="s">
        <v>340</v>
      </c>
      <c r="K85" s="102" t="s">
        <v>340</v>
      </c>
      <c r="L85" s="102" t="s">
        <v>340</v>
      </c>
      <c r="M85" s="102" t="s">
        <v>340</v>
      </c>
      <c r="N85" s="102" t="s">
        <v>340</v>
      </c>
      <c r="O85" s="102" t="s">
        <v>340</v>
      </c>
      <c r="P85" s="102" t="s">
        <v>340</v>
      </c>
      <c r="Q85" s="102" t="s">
        <v>340</v>
      </c>
      <c r="R85" s="102" t="s">
        <v>340</v>
      </c>
      <c r="S85" s="102" t="s">
        <v>340</v>
      </c>
      <c r="T85" s="102" t="s">
        <v>340</v>
      </c>
      <c r="U85" s="102" t="s">
        <v>340</v>
      </c>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row>
    <row r="86" spans="1:53">
      <c r="A86" s="151"/>
      <c r="B86" s="206" t="s">
        <v>374</v>
      </c>
      <c r="C86" s="207"/>
      <c r="D86" s="210" t="s">
        <v>348</v>
      </c>
      <c r="E86" s="210"/>
      <c r="F86" s="210"/>
      <c r="G86" s="92"/>
      <c r="H86" s="101"/>
      <c r="I86" s="101"/>
      <c r="J86" s="101"/>
      <c r="K86" s="101"/>
      <c r="L86" s="92"/>
      <c r="M86" s="101"/>
      <c r="N86" s="101"/>
      <c r="O86" s="101"/>
      <c r="P86" s="101"/>
      <c r="Q86" s="92"/>
      <c r="R86" s="101"/>
      <c r="S86" s="101"/>
      <c r="T86" s="101"/>
      <c r="U86" s="101"/>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row>
    <row r="87" spans="1:53">
      <c r="A87" s="151"/>
      <c r="B87" s="208"/>
      <c r="C87" s="209"/>
      <c r="D87" s="210"/>
      <c r="E87" s="210"/>
      <c r="F87" s="210"/>
      <c r="G87" s="102" t="s">
        <v>340</v>
      </c>
      <c r="H87" s="102" t="s">
        <v>340</v>
      </c>
      <c r="I87" s="102" t="s">
        <v>340</v>
      </c>
      <c r="J87" s="102" t="s">
        <v>340</v>
      </c>
      <c r="K87" s="102" t="s">
        <v>340</v>
      </c>
      <c r="L87" s="102" t="s">
        <v>340</v>
      </c>
      <c r="M87" s="102" t="s">
        <v>340</v>
      </c>
      <c r="N87" s="102" t="s">
        <v>340</v>
      </c>
      <c r="O87" s="102" t="s">
        <v>340</v>
      </c>
      <c r="P87" s="102" t="s">
        <v>340</v>
      </c>
      <c r="Q87" s="102" t="s">
        <v>340</v>
      </c>
      <c r="R87" s="102" t="s">
        <v>340</v>
      </c>
      <c r="S87" s="102" t="s">
        <v>340</v>
      </c>
      <c r="T87" s="102" t="s">
        <v>340</v>
      </c>
      <c r="U87" s="102" t="s">
        <v>340</v>
      </c>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row>
    <row r="88" spans="1:53">
      <c r="A88" s="151"/>
      <c r="B88" s="206" t="s">
        <v>374</v>
      </c>
      <c r="C88" s="207"/>
      <c r="D88" s="210" t="s">
        <v>348</v>
      </c>
      <c r="E88" s="210"/>
      <c r="F88" s="210"/>
      <c r="G88" s="92"/>
      <c r="H88" s="101"/>
      <c r="I88" s="101"/>
      <c r="J88" s="101"/>
      <c r="K88" s="101"/>
      <c r="L88" s="92"/>
      <c r="M88" s="101"/>
      <c r="N88" s="101"/>
      <c r="O88" s="101"/>
      <c r="P88" s="101"/>
      <c r="Q88" s="92"/>
      <c r="R88" s="101"/>
      <c r="S88" s="101"/>
      <c r="T88" s="101"/>
      <c r="U88" s="101"/>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row>
    <row r="89" spans="1:53">
      <c r="A89" s="151"/>
      <c r="B89" s="208"/>
      <c r="C89" s="209"/>
      <c r="D89" s="210"/>
      <c r="E89" s="210"/>
      <c r="F89" s="210"/>
      <c r="G89" s="102" t="s">
        <v>340</v>
      </c>
      <c r="H89" s="102" t="s">
        <v>340</v>
      </c>
      <c r="I89" s="102" t="s">
        <v>340</v>
      </c>
      <c r="J89" s="102" t="s">
        <v>340</v>
      </c>
      <c r="K89" s="102" t="s">
        <v>340</v>
      </c>
      <c r="L89" s="102" t="s">
        <v>340</v>
      </c>
      <c r="M89" s="102" t="s">
        <v>340</v>
      </c>
      <c r="N89" s="102" t="s">
        <v>340</v>
      </c>
      <c r="O89" s="102" t="s">
        <v>340</v>
      </c>
      <c r="P89" s="102" t="s">
        <v>340</v>
      </c>
      <c r="Q89" s="102" t="s">
        <v>340</v>
      </c>
      <c r="R89" s="102" t="s">
        <v>340</v>
      </c>
      <c r="S89" s="102" t="s">
        <v>340</v>
      </c>
      <c r="T89" s="102" t="s">
        <v>340</v>
      </c>
      <c r="U89" s="102" t="s">
        <v>340</v>
      </c>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row>
    <row r="90" spans="1:53" ht="36.75" customHeight="1">
      <c r="A90" s="151"/>
      <c r="B90" s="418" t="s">
        <v>349</v>
      </c>
      <c r="C90" s="418"/>
      <c r="D90" s="294" t="s">
        <v>367</v>
      </c>
      <c r="E90" s="416"/>
      <c r="F90" s="416"/>
      <c r="G90" s="416"/>
      <c r="H90" s="416"/>
      <c r="I90" s="416"/>
      <c r="J90" s="416"/>
      <c r="K90" s="416"/>
      <c r="L90" s="416"/>
      <c r="M90" s="416"/>
      <c r="N90" s="416"/>
      <c r="O90" s="416"/>
      <c r="P90" s="416"/>
      <c r="Q90" s="416"/>
      <c r="R90" s="416"/>
      <c r="S90" s="416"/>
      <c r="T90" s="416"/>
      <c r="U90" s="417"/>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row>
    <row r="91" spans="1:53" ht="21" customHeight="1">
      <c r="A91" s="151"/>
      <c r="B91" s="211" t="s">
        <v>130</v>
      </c>
      <c r="C91" s="212"/>
      <c r="D91" s="212"/>
      <c r="E91" s="212"/>
      <c r="F91" s="212"/>
      <c r="G91" s="212"/>
      <c r="H91" s="212"/>
      <c r="I91" s="212"/>
      <c r="J91" s="212"/>
      <c r="K91" s="212"/>
      <c r="L91" s="212"/>
      <c r="M91" s="212"/>
      <c r="N91" s="212"/>
      <c r="O91" s="212"/>
      <c r="P91" s="212"/>
      <c r="Q91" s="212"/>
      <c r="R91" s="212"/>
      <c r="S91" s="212"/>
      <c r="T91" s="212"/>
      <c r="U91" s="213"/>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row>
    <row r="92" spans="1:53" ht="15" customHeight="1">
      <c r="A92" s="151"/>
      <c r="B92" s="80">
        <v>1</v>
      </c>
      <c r="C92" s="204" t="s">
        <v>375</v>
      </c>
      <c r="D92" s="204"/>
      <c r="E92" s="204"/>
      <c r="F92" s="204"/>
      <c r="G92" s="204"/>
      <c r="H92" s="204"/>
      <c r="I92" s="204"/>
      <c r="J92" s="204"/>
      <c r="K92" s="204"/>
      <c r="L92" s="204"/>
      <c r="M92" s="204"/>
      <c r="N92" s="204"/>
      <c r="O92" s="204"/>
      <c r="P92" s="204"/>
      <c r="Q92" s="204"/>
      <c r="R92" s="204"/>
      <c r="S92" s="204"/>
      <c r="T92" s="204"/>
      <c r="U92" s="204"/>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BA92" s="106" t="str">
        <f>C92</f>
        <v>CE DELFT (2017). Net voor de Toekomst.</v>
      </c>
    </row>
    <row r="93" spans="1:53" ht="15" customHeight="1">
      <c r="A93" s="151"/>
      <c r="B93" s="80">
        <v>2</v>
      </c>
      <c r="C93" s="204" t="s">
        <v>376</v>
      </c>
      <c r="D93" s="204"/>
      <c r="E93" s="204"/>
      <c r="F93" s="204"/>
      <c r="G93" s="204"/>
      <c r="H93" s="204"/>
      <c r="I93" s="204"/>
      <c r="J93" s="204"/>
      <c r="K93" s="204"/>
      <c r="L93" s="204"/>
      <c r="M93" s="204"/>
      <c r="N93" s="204"/>
      <c r="O93" s="204"/>
      <c r="P93" s="204"/>
      <c r="Q93" s="204"/>
      <c r="R93" s="204"/>
      <c r="S93" s="204"/>
      <c r="T93" s="204"/>
      <c r="U93" s="204"/>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BA93" s="106" t="str">
        <f t="shared" ref="BA93:BA102" si="0">C93</f>
        <v>M. Nijhuis, M. Gibescu, J.F.G. Cobben (2017). Valuation of measurement data for low voltage network expansion planning, Electric Power Systems Research.</v>
      </c>
    </row>
    <row r="94" spans="1:53" ht="15" customHeight="1">
      <c r="A94" s="151"/>
      <c r="B94" s="80">
        <v>3</v>
      </c>
      <c r="C94" s="204" t="s">
        <v>377</v>
      </c>
      <c r="D94" s="204"/>
      <c r="E94" s="204"/>
      <c r="F94" s="204"/>
      <c r="G94" s="204"/>
      <c r="H94" s="204"/>
      <c r="I94" s="204"/>
      <c r="J94" s="204"/>
      <c r="K94" s="204"/>
      <c r="L94" s="204"/>
      <c r="M94" s="204"/>
      <c r="N94" s="204"/>
      <c r="O94" s="204"/>
      <c r="P94" s="204"/>
      <c r="Q94" s="204"/>
      <c r="R94" s="204"/>
      <c r="S94" s="204"/>
      <c r="T94" s="204"/>
      <c r="U94" s="204"/>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BA94" s="106" t="str">
        <f t="shared" si="0"/>
        <v>PBL's ENSYSI Model Database.</v>
      </c>
    </row>
    <row r="95" spans="1:53" ht="15" customHeight="1">
      <c r="A95" s="151"/>
      <c r="B95" s="80">
        <v>4</v>
      </c>
      <c r="C95" s="204" t="s">
        <v>378</v>
      </c>
      <c r="D95" s="204"/>
      <c r="E95" s="204"/>
      <c r="F95" s="204"/>
      <c r="G95" s="204"/>
      <c r="H95" s="204"/>
      <c r="I95" s="204"/>
      <c r="J95" s="204"/>
      <c r="K95" s="204"/>
      <c r="L95" s="204"/>
      <c r="M95" s="204"/>
      <c r="N95" s="204"/>
      <c r="O95" s="204"/>
      <c r="P95" s="204"/>
      <c r="Q95" s="204"/>
      <c r="R95" s="204"/>
      <c r="S95" s="204"/>
      <c r="T95" s="204"/>
      <c r="U95" s="204"/>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BA95" s="106" t="str">
        <f t="shared" si="0"/>
        <v>G. Celli et al (2017). Containment of power losses in LV networks with high penetration of distributed generation.</v>
      </c>
    </row>
    <row r="96" spans="1:53" ht="15" customHeight="1">
      <c r="A96" s="151"/>
      <c r="B96" s="80">
        <v>5</v>
      </c>
      <c r="C96" s="204" t="s">
        <v>379</v>
      </c>
      <c r="D96" s="204"/>
      <c r="E96" s="204"/>
      <c r="F96" s="204"/>
      <c r="G96" s="204"/>
      <c r="H96" s="204"/>
      <c r="I96" s="204"/>
      <c r="J96" s="204"/>
      <c r="K96" s="204"/>
      <c r="L96" s="204"/>
      <c r="M96" s="204"/>
      <c r="N96" s="204"/>
      <c r="O96" s="204"/>
      <c r="P96" s="204"/>
      <c r="Q96" s="204"/>
      <c r="R96" s="204"/>
      <c r="S96" s="204"/>
      <c r="T96" s="204"/>
      <c r="U96" s="204"/>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BA96" s="106" t="str">
        <f t="shared" si="0"/>
        <v>CEER (2017). CEER Report on Power Losses.</v>
      </c>
    </row>
    <row r="97" spans="1:53" ht="15" customHeight="1">
      <c r="A97" s="151"/>
      <c r="B97" s="80">
        <v>6</v>
      </c>
      <c r="C97" s="204" t="s">
        <v>380</v>
      </c>
      <c r="D97" s="204"/>
      <c r="E97" s="204"/>
      <c r="F97" s="204"/>
      <c r="G97" s="204"/>
      <c r="H97" s="204"/>
      <c r="I97" s="204"/>
      <c r="J97" s="204"/>
      <c r="K97" s="204"/>
      <c r="L97" s="204"/>
      <c r="M97" s="204"/>
      <c r="N97" s="204"/>
      <c r="O97" s="204"/>
      <c r="P97" s="204"/>
      <c r="Q97" s="204"/>
      <c r="R97" s="204"/>
      <c r="S97" s="204"/>
      <c r="T97" s="204"/>
      <c r="U97" s="204"/>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BA97" s="106" t="str">
        <f t="shared" si="0"/>
        <v>IEA (2014). ETSAP. Electricity Transmission and Distribution.</v>
      </c>
    </row>
    <row r="98" spans="1:53">
      <c r="A98" s="151"/>
      <c r="B98" s="80">
        <v>7</v>
      </c>
      <c r="C98" s="204"/>
      <c r="D98" s="204"/>
      <c r="E98" s="204"/>
      <c r="F98" s="204"/>
      <c r="G98" s="204"/>
      <c r="H98" s="204"/>
      <c r="I98" s="204"/>
      <c r="J98" s="204"/>
      <c r="K98" s="204"/>
      <c r="L98" s="204"/>
      <c r="M98" s="204"/>
      <c r="N98" s="204"/>
      <c r="O98" s="204"/>
      <c r="P98" s="204"/>
      <c r="Q98" s="204"/>
      <c r="R98" s="204"/>
      <c r="S98" s="204"/>
      <c r="T98" s="204"/>
      <c r="U98" s="204"/>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BA98" s="106">
        <f t="shared" si="0"/>
        <v>0</v>
      </c>
    </row>
    <row r="99" spans="1:53">
      <c r="A99" s="151"/>
      <c r="B99" s="80">
        <v>8</v>
      </c>
      <c r="C99" s="204"/>
      <c r="D99" s="204"/>
      <c r="E99" s="204"/>
      <c r="F99" s="204"/>
      <c r="G99" s="204"/>
      <c r="H99" s="204"/>
      <c r="I99" s="204"/>
      <c r="J99" s="204"/>
      <c r="K99" s="204"/>
      <c r="L99" s="204"/>
      <c r="M99" s="204"/>
      <c r="N99" s="204"/>
      <c r="O99" s="204"/>
      <c r="P99" s="204"/>
      <c r="Q99" s="204"/>
      <c r="R99" s="204"/>
      <c r="S99" s="204"/>
      <c r="T99" s="204"/>
      <c r="U99" s="204"/>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BA99" s="106">
        <f t="shared" si="0"/>
        <v>0</v>
      </c>
    </row>
    <row r="100" spans="1:53">
      <c r="A100" s="151"/>
      <c r="B100" s="80">
        <v>9</v>
      </c>
      <c r="C100" s="204"/>
      <c r="D100" s="204"/>
      <c r="E100" s="204"/>
      <c r="F100" s="204"/>
      <c r="G100" s="204"/>
      <c r="H100" s="204"/>
      <c r="I100" s="204"/>
      <c r="J100" s="204"/>
      <c r="K100" s="204"/>
      <c r="L100" s="204"/>
      <c r="M100" s="204"/>
      <c r="N100" s="204"/>
      <c r="O100" s="204"/>
      <c r="P100" s="204"/>
      <c r="Q100" s="204"/>
      <c r="R100" s="204"/>
      <c r="S100" s="204"/>
      <c r="T100" s="204"/>
      <c r="U100" s="204"/>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BA100" s="106">
        <f t="shared" si="0"/>
        <v>0</v>
      </c>
    </row>
    <row r="101" spans="1:53">
      <c r="A101" s="151"/>
      <c r="B101" s="80">
        <v>10</v>
      </c>
      <c r="C101" s="204"/>
      <c r="D101" s="204"/>
      <c r="E101" s="204"/>
      <c r="F101" s="204"/>
      <c r="G101" s="204"/>
      <c r="H101" s="204"/>
      <c r="I101" s="204"/>
      <c r="J101" s="204"/>
      <c r="K101" s="204"/>
      <c r="L101" s="204"/>
      <c r="M101" s="204"/>
      <c r="N101" s="204"/>
      <c r="O101" s="204"/>
      <c r="P101" s="204"/>
      <c r="Q101" s="204"/>
      <c r="R101" s="204"/>
      <c r="S101" s="204"/>
      <c r="T101" s="204"/>
      <c r="U101" s="204"/>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BA101" s="106">
        <f t="shared" si="0"/>
        <v>0</v>
      </c>
    </row>
    <row r="102" spans="1:53">
      <c r="A102" s="151"/>
      <c r="B102" s="205" t="s">
        <v>381</v>
      </c>
      <c r="C102" s="204" t="s">
        <v>382</v>
      </c>
      <c r="D102" s="204"/>
      <c r="E102" s="204"/>
      <c r="F102" s="204"/>
      <c r="G102" s="204"/>
      <c r="H102" s="204"/>
      <c r="I102" s="204"/>
      <c r="J102" s="204"/>
      <c r="K102" s="204"/>
      <c r="L102" s="204"/>
      <c r="M102" s="204"/>
      <c r="N102" s="204"/>
      <c r="O102" s="204"/>
      <c r="P102" s="204"/>
      <c r="Q102" s="204"/>
      <c r="R102" s="204"/>
      <c r="S102" s="204"/>
      <c r="T102" s="204"/>
      <c r="U102" s="204"/>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BA102" s="106" t="str">
        <f t="shared" si="0"/>
        <v>Add other sources here</v>
      </c>
    </row>
    <row r="103" spans="1:53">
      <c r="A103" s="151"/>
      <c r="B103" s="205"/>
      <c r="C103" s="204"/>
      <c r="D103" s="204"/>
      <c r="E103" s="204"/>
      <c r="F103" s="204"/>
      <c r="G103" s="204"/>
      <c r="H103" s="204"/>
      <c r="I103" s="204"/>
      <c r="J103" s="204"/>
      <c r="K103" s="204"/>
      <c r="L103" s="204"/>
      <c r="M103" s="204"/>
      <c r="N103" s="204"/>
      <c r="O103" s="204"/>
      <c r="P103" s="204"/>
      <c r="Q103" s="204"/>
      <c r="R103" s="204"/>
      <c r="S103" s="204"/>
      <c r="T103" s="204"/>
      <c r="U103" s="204"/>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row>
    <row r="104" spans="1:53">
      <c r="A104" s="151"/>
      <c r="B104" s="205"/>
      <c r="C104" s="204"/>
      <c r="D104" s="204"/>
      <c r="E104" s="204"/>
      <c r="F104" s="204"/>
      <c r="G104" s="204"/>
      <c r="H104" s="204"/>
      <c r="I104" s="204"/>
      <c r="J104" s="204"/>
      <c r="K104" s="204"/>
      <c r="L104" s="204"/>
      <c r="M104" s="204"/>
      <c r="N104" s="204"/>
      <c r="O104" s="204"/>
      <c r="P104" s="204"/>
      <c r="Q104" s="204"/>
      <c r="R104" s="204"/>
      <c r="S104" s="204"/>
      <c r="T104" s="204"/>
      <c r="U104" s="204"/>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row>
  </sheetData>
  <mergeCells count="149">
    <mergeCell ref="F22:F24"/>
    <mergeCell ref="F25:F26"/>
    <mergeCell ref="B90:C90"/>
    <mergeCell ref="D90:U90"/>
    <mergeCell ref="D82:F83"/>
    <mergeCell ref="D84:F85"/>
    <mergeCell ref="D86:F87"/>
    <mergeCell ref="D88:F89"/>
    <mergeCell ref="B82:C83"/>
    <mergeCell ref="B84:C85"/>
    <mergeCell ref="B86:C87"/>
    <mergeCell ref="B88:C89"/>
    <mergeCell ref="L48:P48"/>
    <mergeCell ref="B47:U47"/>
    <mergeCell ref="Q36:U36"/>
    <mergeCell ref="G36:K36"/>
    <mergeCell ref="L36:P36"/>
    <mergeCell ref="F52:F53"/>
    <mergeCell ref="D54:E55"/>
    <mergeCell ref="F54:F55"/>
    <mergeCell ref="D56:E57"/>
    <mergeCell ref="D46:U46"/>
    <mergeCell ref="B36:F37"/>
    <mergeCell ref="D38:D39"/>
    <mergeCell ref="C101:U101"/>
    <mergeCell ref="B32:C32"/>
    <mergeCell ref="F56:F57"/>
    <mergeCell ref="D27:K27"/>
    <mergeCell ref="D32:K32"/>
    <mergeCell ref="D33:K33"/>
    <mergeCell ref="D34:K34"/>
    <mergeCell ref="F48:F49"/>
    <mergeCell ref="D48:E49"/>
    <mergeCell ref="G68:K68"/>
    <mergeCell ref="L68:P68"/>
    <mergeCell ref="Q68:U68"/>
    <mergeCell ref="G80:K80"/>
    <mergeCell ref="L80:P80"/>
    <mergeCell ref="Q80:U80"/>
    <mergeCell ref="B27:C27"/>
    <mergeCell ref="D40:D41"/>
    <mergeCell ref="E40:F41"/>
    <mergeCell ref="D42:D43"/>
    <mergeCell ref="E42:F43"/>
    <mergeCell ref="D44:D45"/>
    <mergeCell ref="E44:F45"/>
    <mergeCell ref="C100:U100"/>
    <mergeCell ref="B60:C65"/>
    <mergeCell ref="E38:F39"/>
    <mergeCell ref="D64:E65"/>
    <mergeCell ref="F64:F65"/>
    <mergeCell ref="B48:C49"/>
    <mergeCell ref="B50:C57"/>
    <mergeCell ref="C102:U104"/>
    <mergeCell ref="F70:F71"/>
    <mergeCell ref="D16:K17"/>
    <mergeCell ref="B18:C18"/>
    <mergeCell ref="D18:F18"/>
    <mergeCell ref="B16:C17"/>
    <mergeCell ref="B33:C33"/>
    <mergeCell ref="B31:C31"/>
    <mergeCell ref="B28:C28"/>
    <mergeCell ref="B25:C26"/>
    <mergeCell ref="Q60:U60"/>
    <mergeCell ref="D62:E63"/>
    <mergeCell ref="F62:F63"/>
    <mergeCell ref="B58:C58"/>
    <mergeCell ref="Q48:U48"/>
    <mergeCell ref="D50:E51"/>
    <mergeCell ref="F50:F51"/>
    <mergeCell ref="D52:E53"/>
    <mergeCell ref="B46:C46"/>
    <mergeCell ref="G48:K48"/>
    <mergeCell ref="B34:C34"/>
    <mergeCell ref="D19:F20"/>
    <mergeCell ref="D60:E61"/>
    <mergeCell ref="F60:F61"/>
    <mergeCell ref="B19:C20"/>
    <mergeCell ref="B38:C39"/>
    <mergeCell ref="B40:C41"/>
    <mergeCell ref="B42:C43"/>
    <mergeCell ref="B44:C45"/>
    <mergeCell ref="B35:U35"/>
    <mergeCell ref="D31:K31"/>
    <mergeCell ref="D28:K28"/>
    <mergeCell ref="G21:K21"/>
    <mergeCell ref="Q21:U21"/>
    <mergeCell ref="B22:C24"/>
    <mergeCell ref="D22:E24"/>
    <mergeCell ref="B21:C21"/>
    <mergeCell ref="D21:E21"/>
    <mergeCell ref="L21:P21"/>
    <mergeCell ref="D29:K29"/>
    <mergeCell ref="D30:K30"/>
    <mergeCell ref="B29:C29"/>
    <mergeCell ref="B30:C30"/>
    <mergeCell ref="B78:C78"/>
    <mergeCell ref="D76:E77"/>
    <mergeCell ref="F76:F77"/>
    <mergeCell ref="D74:E75"/>
    <mergeCell ref="F74:F75"/>
    <mergeCell ref="D72:E73"/>
    <mergeCell ref="F72:F73"/>
    <mergeCell ref="D70:E71"/>
    <mergeCell ref="B66:C66"/>
    <mergeCell ref="B4:K4"/>
    <mergeCell ref="B15:K15"/>
    <mergeCell ref="D5:K5"/>
    <mergeCell ref="D6:K6"/>
    <mergeCell ref="D8:K8"/>
    <mergeCell ref="D9:K9"/>
    <mergeCell ref="D10:K10"/>
    <mergeCell ref="D11:K11"/>
    <mergeCell ref="D12:K12"/>
    <mergeCell ref="D13:K13"/>
    <mergeCell ref="D14:K14"/>
    <mergeCell ref="B5:C5"/>
    <mergeCell ref="B13:C14"/>
    <mergeCell ref="B6:C6"/>
    <mergeCell ref="B12:C12"/>
    <mergeCell ref="B10:C10"/>
    <mergeCell ref="B11:C11"/>
    <mergeCell ref="B8:C9"/>
    <mergeCell ref="D7:K7"/>
    <mergeCell ref="B7:C7"/>
    <mergeCell ref="B102:B104"/>
    <mergeCell ref="D25:E26"/>
    <mergeCell ref="C95:U95"/>
    <mergeCell ref="C96:U96"/>
    <mergeCell ref="C97:U97"/>
    <mergeCell ref="C98:U98"/>
    <mergeCell ref="C99:U99"/>
    <mergeCell ref="C92:U92"/>
    <mergeCell ref="C93:U93"/>
    <mergeCell ref="C94:U94"/>
    <mergeCell ref="D80:F81"/>
    <mergeCell ref="B79:U79"/>
    <mergeCell ref="B91:U91"/>
    <mergeCell ref="B67:U67"/>
    <mergeCell ref="D68:E69"/>
    <mergeCell ref="F68:F69"/>
    <mergeCell ref="B68:C77"/>
    <mergeCell ref="D78:U78"/>
    <mergeCell ref="D58:U58"/>
    <mergeCell ref="B59:U59"/>
    <mergeCell ref="G60:K60"/>
    <mergeCell ref="L60:P60"/>
    <mergeCell ref="B80:C81"/>
    <mergeCell ref="D66:U66"/>
  </mergeCells>
  <conditionalFormatting sqref="D8">
    <cfRule type="containsText" dxfId="504" priority="203" operator="containsText" text="Please select">
      <formula>NOT(ISERROR(SEARCH("Please select",D8)))</formula>
    </cfRule>
  </conditionalFormatting>
  <conditionalFormatting sqref="D9 L9:O9">
    <cfRule type="containsText" dxfId="503" priority="202" operator="containsText" text="Other (specify here)">
      <formula>NOT(ISERROR(SEARCH("Other (specify here)",D9)))</formula>
    </cfRule>
  </conditionalFormatting>
  <conditionalFormatting sqref="D10">
    <cfRule type="containsText" dxfId="502" priority="201" operator="containsText" text="Please select">
      <formula>NOT(ISERROR(SEARCH("Please select",D10)))</formula>
    </cfRule>
  </conditionalFormatting>
  <conditionalFormatting sqref="L11:O11">
    <cfRule type="containsText" dxfId="501" priority="200" operator="containsText" text="Specify here">
      <formula>NOT(ISERROR(SEARCH("Specify here",L11)))</formula>
    </cfRule>
  </conditionalFormatting>
  <conditionalFormatting sqref="D12 L12:O12">
    <cfRule type="containsText" dxfId="500" priority="199" operator="containsText" text="Specify here">
      <formula>NOT(ISERROR(SEARCH("Specify here",D12)))</formula>
    </cfRule>
  </conditionalFormatting>
  <conditionalFormatting sqref="D6 L6:O7">
    <cfRule type="containsText" dxfId="499" priority="198" operator="containsText" text="DD-MM-YYYY">
      <formula>NOT(ISERROR(SEARCH("DD-MM-YYYY",D6)))</formula>
    </cfRule>
  </conditionalFormatting>
  <conditionalFormatting sqref="D13 L13:O13">
    <cfRule type="containsText" dxfId="498" priority="195" operator="containsText" text="Select the observed or expected TRL level in 2020">
      <formula>NOT(ISERROR(SEARCH("Select the observed or expected TRL level in 2020",D13)))</formula>
    </cfRule>
    <cfRule type="containsText" dxfId="497" priority="197" operator="containsText" text="Specify here the observed or expected TRL level in 2020">
      <formula>NOT(ISERROR(SEARCH("Specify here the observed or expected TRL level in 2020",D13)))</formula>
    </cfRule>
  </conditionalFormatting>
  <conditionalFormatting sqref="D14 L14:O14">
    <cfRule type="containsText" dxfId="496" priority="196" operator="containsText" text="Explain here">
      <formula>NOT(ISERROR(SEARCH("Explain here",D14)))</formula>
    </cfRule>
  </conditionalFormatting>
  <conditionalFormatting sqref="D33 D31">
    <cfRule type="containsText" dxfId="495" priority="194" operator="containsText" text="Please select">
      <formula>NOT(ISERROR(SEARCH("Please select",D31)))</formula>
    </cfRule>
  </conditionalFormatting>
  <conditionalFormatting sqref="D31 L31:O31">
    <cfRule type="containsText" dxfId="494" priority="190" operator="containsText" text="Specify here">
      <formula>NOT(ISERROR(SEARCH("Specify here",D31)))</formula>
    </cfRule>
  </conditionalFormatting>
  <conditionalFormatting sqref="L28:O29">
    <cfRule type="containsText" dxfId="493" priority="189" operator="containsText" text="Specify here">
      <formula>NOT(ISERROR(SEARCH("Specify here",L28)))</formula>
    </cfRule>
  </conditionalFormatting>
  <conditionalFormatting sqref="L27:O29">
    <cfRule type="containsText" dxfId="492" priority="188" operator="containsText" text="Specify here">
      <formula>NOT(ISERROR(SEARCH("Specify here",L27)))</formula>
    </cfRule>
  </conditionalFormatting>
  <conditionalFormatting sqref="L32:O32">
    <cfRule type="containsText" dxfId="491" priority="187" operator="containsText" text="Specify here">
      <formula>NOT(ISERROR(SEARCH("Specify here",L32)))</formula>
    </cfRule>
  </conditionalFormatting>
  <conditionalFormatting sqref="D34 L34:O34">
    <cfRule type="containsText" dxfId="490" priority="186" operator="containsText" text="Explain here (e.g. other technical dimensions, region covered for potential such as NL or EU)">
      <formula>NOT(ISERROR(SEARCH("Explain here (e.g. other technical dimensions, region covered for potential such as NL or EU)",D34)))</formula>
    </cfRule>
  </conditionalFormatting>
  <conditionalFormatting sqref="L5:O5">
    <cfRule type="containsText" dxfId="489" priority="183" operator="containsText" text="Specify technology option name here">
      <formula>NOT(ISERROR(SEARCH("Specify technology option name here",L5)))</formula>
    </cfRule>
  </conditionalFormatting>
  <conditionalFormatting sqref="D19">
    <cfRule type="containsText" dxfId="488" priority="181" operator="containsText" text="Select Functional Unit above">
      <formula>NOT(ISERROR(SEARCH("Select Functional Unit above",D19)))</formula>
    </cfRule>
  </conditionalFormatting>
  <conditionalFormatting sqref="D50">
    <cfRule type="containsText" dxfId="487" priority="152" operator="containsText" text="Select">
      <formula>NOT(ISERROR(SEARCH("Select",D50)))</formula>
    </cfRule>
  </conditionalFormatting>
  <conditionalFormatting sqref="D46">
    <cfRule type="containsText" dxfId="486" priority="162" operator="containsText" text="Explain here (e.g. other costs)">
      <formula>NOT(ISERROR(SEARCH("Explain here (e.g. other costs)",D46)))</formula>
    </cfRule>
  </conditionalFormatting>
  <conditionalFormatting sqref="D72">
    <cfRule type="containsText" dxfId="485" priority="134" operator="containsText" text="Select">
      <formula>NOT(ISERROR(SEARCH("Select",D72)))</formula>
    </cfRule>
  </conditionalFormatting>
  <conditionalFormatting sqref="D74">
    <cfRule type="containsText" dxfId="484" priority="133" operator="containsText" text="Select">
      <formula>NOT(ISERROR(SEARCH("Select",D74)))</formula>
    </cfRule>
  </conditionalFormatting>
  <conditionalFormatting sqref="D52">
    <cfRule type="containsText" dxfId="483" priority="151" operator="containsText" text="Select">
      <formula>NOT(ISERROR(SEARCH("Select",D52)))</formula>
    </cfRule>
  </conditionalFormatting>
  <conditionalFormatting sqref="D76">
    <cfRule type="containsText" dxfId="482" priority="132" operator="containsText" text="Select">
      <formula>NOT(ISERROR(SEARCH("Select",D76)))</formula>
    </cfRule>
  </conditionalFormatting>
  <conditionalFormatting sqref="D54">
    <cfRule type="containsText" dxfId="481" priority="150" operator="containsText" text="Select">
      <formula>NOT(ISERROR(SEARCH("Select",D54)))</formula>
    </cfRule>
  </conditionalFormatting>
  <conditionalFormatting sqref="D56">
    <cfRule type="containsText" dxfId="480" priority="149" operator="containsText" text="Select">
      <formula>NOT(ISERROR(SEARCH("Select",D56)))</formula>
    </cfRule>
  </conditionalFormatting>
  <conditionalFormatting sqref="F50:F57">
    <cfRule type="containsText" dxfId="479" priority="148" operator="containsText" text="Please select">
      <formula>NOT(ISERROR(SEARCH("Please select",F50)))</formula>
    </cfRule>
  </conditionalFormatting>
  <conditionalFormatting sqref="D58">
    <cfRule type="containsText" dxfId="478" priority="147" operator="containsText" text="Explain here (e.g. flexible in and out)">
      <formula>NOT(ISERROR(SEARCH("Explain here (e.g. flexible in and out)",D58)))</formula>
    </cfRule>
  </conditionalFormatting>
  <conditionalFormatting sqref="D62">
    <cfRule type="containsText" dxfId="477" priority="138" operator="containsText" text="Select">
      <formula>NOT(ISERROR(SEARCH("Select",D62)))</formula>
    </cfRule>
  </conditionalFormatting>
  <conditionalFormatting sqref="D66">
    <cfRule type="containsText" dxfId="476" priority="136" operator="containsText" text="Explain here">
      <formula>NOT(ISERROR(SEARCH("Explain here",D66)))</formula>
    </cfRule>
  </conditionalFormatting>
  <conditionalFormatting sqref="D70">
    <cfRule type="containsText" dxfId="475" priority="135" operator="containsText" text="Select">
      <formula>NOT(ISERROR(SEARCH("Select",D70)))</formula>
    </cfRule>
  </conditionalFormatting>
  <conditionalFormatting sqref="F70:F77">
    <cfRule type="containsText" dxfId="474" priority="131" operator="containsText" text="Please select">
      <formula>NOT(ISERROR(SEARCH("Please select",F70)))</formula>
    </cfRule>
  </conditionalFormatting>
  <conditionalFormatting sqref="D78">
    <cfRule type="containsText" dxfId="473" priority="130" operator="containsText" text="Explain here">
      <formula>NOT(ISERROR(SEARCH("Explain here",D78)))</formula>
    </cfRule>
  </conditionalFormatting>
  <conditionalFormatting sqref="D82">
    <cfRule type="containsText" dxfId="472" priority="123" operator="containsText" text="Specify here">
      <formula>NOT(ISERROR(SEARCH("Specify here",D82)))</formula>
    </cfRule>
  </conditionalFormatting>
  <conditionalFormatting sqref="B92 B97 B94:B95 B99 B101">
    <cfRule type="containsText" dxfId="471" priority="122" operator="containsText" text="Specify data sources and references here">
      <formula>NOT(ISERROR(SEARCH("Specify data sources and references here",B92)))</formula>
    </cfRule>
  </conditionalFormatting>
  <conditionalFormatting sqref="D28">
    <cfRule type="containsText" dxfId="470" priority="121" operator="containsText" text="Please select">
      <formula>NOT(ISERROR(SEARCH("Please select",D28)))</formula>
    </cfRule>
  </conditionalFormatting>
  <conditionalFormatting sqref="D28">
    <cfRule type="containsText" dxfId="469" priority="120" operator="containsText" text="Specify here">
      <formula>NOT(ISERROR(SEARCH("Specify here",D28)))</formula>
    </cfRule>
  </conditionalFormatting>
  <conditionalFormatting sqref="D27:D28">
    <cfRule type="containsText" dxfId="468" priority="118" operator="containsText" text="Specify here (if not specified, value will be 1)">
      <formula>NOT(ISERROR(SEARCH("Specify here (if not specified, value will be 1)",D27)))</formula>
    </cfRule>
  </conditionalFormatting>
  <conditionalFormatting sqref="D32">
    <cfRule type="containsText" dxfId="467" priority="117" operator="containsText" text="Please select">
      <formula>NOT(ISERROR(SEARCH("Please select",D32)))</formula>
    </cfRule>
  </conditionalFormatting>
  <conditionalFormatting sqref="D32">
    <cfRule type="containsText" dxfId="466" priority="116" operator="containsText" text="Specify here">
      <formula>NOT(ISERROR(SEARCH("Specify here",D32)))</formula>
    </cfRule>
  </conditionalFormatting>
  <conditionalFormatting sqref="G41:K41 G43:K43 G45:K45 G39:K39">
    <cfRule type="containsText" dxfId="465" priority="115" operator="containsText" text="Reference">
      <formula>NOT(ISERROR(SEARCH("Reference",G39)))</formula>
    </cfRule>
  </conditionalFormatting>
  <conditionalFormatting sqref="L41:P41 L43:P43 L45:P45 L39:P39">
    <cfRule type="containsText" dxfId="464" priority="114" operator="containsText" text="Reference">
      <formula>NOT(ISERROR(SEARCH("Reference",L39)))</formula>
    </cfRule>
  </conditionalFormatting>
  <conditionalFormatting sqref="Q41:U41 Q43:U43 Q45:U45 Q39:U39">
    <cfRule type="containsText" dxfId="463" priority="113" operator="containsText" text="Reference">
      <formula>NOT(ISERROR(SEARCH("Reference",Q39)))</formula>
    </cfRule>
  </conditionalFormatting>
  <conditionalFormatting sqref="E38">
    <cfRule type="containsText" dxfId="462" priority="112" operator="containsText" text="Please select 'Functional Unit' above">
      <formula>NOT(ISERROR(SEARCH("Please select 'Functional Unit' above",E38)))</formula>
    </cfRule>
  </conditionalFormatting>
  <conditionalFormatting sqref="H53:K53 H55:K55 H57:K57 H51:K51">
    <cfRule type="containsText" dxfId="461" priority="108" operator="containsText" text="Reference">
      <formula>NOT(ISERROR(SEARCH("Reference",H51)))</formula>
    </cfRule>
  </conditionalFormatting>
  <conditionalFormatting sqref="M53:P53 M55:P55 M57:P57 M51:P51">
    <cfRule type="containsText" dxfId="460" priority="107" operator="containsText" text="Reference">
      <formula>NOT(ISERROR(SEARCH("Reference",M51)))</formula>
    </cfRule>
  </conditionalFormatting>
  <conditionalFormatting sqref="R53:U53 R55:U55 R57:U57 R51:U51">
    <cfRule type="containsText" dxfId="459" priority="106" operator="containsText" text="Reference">
      <formula>NOT(ISERROR(SEARCH("Reference",R51)))</formula>
    </cfRule>
  </conditionalFormatting>
  <conditionalFormatting sqref="H73:K73 H75:K75 H77:K77 H71:K71">
    <cfRule type="containsText" dxfId="458" priority="102" operator="containsText" text="Reference">
      <formula>NOT(ISERROR(SEARCH("Reference",H71)))</formula>
    </cfRule>
  </conditionalFormatting>
  <conditionalFormatting sqref="M73:P73 M75:P75 M77:P77 M71:P71">
    <cfRule type="containsText" dxfId="457" priority="101" operator="containsText" text="Reference">
      <formula>NOT(ISERROR(SEARCH("Reference",M71)))</formula>
    </cfRule>
  </conditionalFormatting>
  <conditionalFormatting sqref="R73:U73 R75:U75 R77:U77 R71:U71">
    <cfRule type="containsText" dxfId="456" priority="100" operator="containsText" text="Reference">
      <formula>NOT(ISERROR(SEARCH("Reference",R71)))</formula>
    </cfRule>
  </conditionalFormatting>
  <conditionalFormatting sqref="G65:K65 H63:K63">
    <cfRule type="containsText" dxfId="455" priority="99" operator="containsText" text="Reference">
      <formula>NOT(ISERROR(SEARCH("Reference",G63)))</formula>
    </cfRule>
  </conditionalFormatting>
  <conditionalFormatting sqref="L65:P65 M63:P63">
    <cfRule type="containsText" dxfId="454" priority="98" operator="containsText" text="Reference">
      <formula>NOT(ISERROR(SEARCH("Reference",L63)))</formula>
    </cfRule>
  </conditionalFormatting>
  <conditionalFormatting sqref="Q65:U65 R63:U63">
    <cfRule type="containsText" dxfId="453" priority="97" operator="containsText" text="Reference">
      <formula>NOT(ISERROR(SEARCH("Reference",Q63)))</formula>
    </cfRule>
  </conditionalFormatting>
  <conditionalFormatting sqref="H83:K83">
    <cfRule type="containsText" dxfId="452" priority="96" operator="containsText" text="Reference">
      <formula>NOT(ISERROR(SEARCH("Reference",H83)))</formula>
    </cfRule>
  </conditionalFormatting>
  <conditionalFormatting sqref="M83:P83">
    <cfRule type="containsText" dxfId="451" priority="95" operator="containsText" text="Reference">
      <formula>NOT(ISERROR(SEARCH("Reference",M83)))</formula>
    </cfRule>
  </conditionalFormatting>
  <conditionalFormatting sqref="R83:U83">
    <cfRule type="containsText" dxfId="450" priority="94" operator="containsText" text="Reference">
      <formula>NOT(ISERROR(SEARCH("Reference",R83)))</formula>
    </cfRule>
  </conditionalFormatting>
  <conditionalFormatting sqref="D5">
    <cfRule type="containsText" dxfId="449" priority="93" operator="containsText" text="Please select">
      <formula>NOT(ISERROR(SEARCH("Please select",D5)))</formula>
    </cfRule>
  </conditionalFormatting>
  <conditionalFormatting sqref="D5">
    <cfRule type="containsText" dxfId="448" priority="92" operator="containsText" text="Specify here">
      <formula>NOT(ISERROR(SEARCH("Specify here",D5)))</formula>
    </cfRule>
  </conditionalFormatting>
  <conditionalFormatting sqref="D11">
    <cfRule type="containsText" dxfId="447" priority="91" operator="containsText" text="Please select">
      <formula>NOT(ISERROR(SEARCH("Please select",D11)))</formula>
    </cfRule>
  </conditionalFormatting>
  <conditionalFormatting sqref="D16">
    <cfRule type="containsText" dxfId="446" priority="89" operator="containsText" text="Please select">
      <formula>NOT(ISERROR(SEARCH("Please select",D16)))</formula>
    </cfRule>
    <cfRule type="containsText" dxfId="445" priority="90" operator="containsText" text="Please select 'Functional Unit' above">
      <formula>NOT(ISERROR(SEARCH("Please select 'Functional Unit' above",D16)))</formula>
    </cfRule>
  </conditionalFormatting>
  <conditionalFormatting sqref="D29">
    <cfRule type="containsText" dxfId="444" priority="87" operator="containsText" text="Please select">
      <formula>NOT(ISERROR(SEARCH("Please select",D29)))</formula>
    </cfRule>
  </conditionalFormatting>
  <conditionalFormatting sqref="E40 E42 E44">
    <cfRule type="containsText" dxfId="443" priority="83" operator="containsText" text="Please select 'Functional Unit' above">
      <formula>NOT(ISERROR(SEARCH("Please select 'Functional Unit' above",E40)))</formula>
    </cfRule>
  </conditionalFormatting>
  <conditionalFormatting sqref="G55 G57 G51 G53">
    <cfRule type="containsText" dxfId="442" priority="82" operator="containsText" text="Reference">
      <formula>NOT(ISERROR(SEARCH("Reference",G51)))</formula>
    </cfRule>
  </conditionalFormatting>
  <conditionalFormatting sqref="L55 L57">
    <cfRule type="containsText" dxfId="441" priority="81" operator="containsText" text="Reference">
      <formula>NOT(ISERROR(SEARCH("Reference",L55)))</formula>
    </cfRule>
  </conditionalFormatting>
  <conditionalFormatting sqref="Q55 Q57">
    <cfRule type="containsText" dxfId="440" priority="80" operator="containsText" text="Reference">
      <formula>NOT(ISERROR(SEARCH("Reference",Q55)))</formula>
    </cfRule>
  </conditionalFormatting>
  <conditionalFormatting sqref="D64">
    <cfRule type="containsText" dxfId="439" priority="79" operator="containsText" text="Select">
      <formula>NOT(ISERROR(SEARCH("Select",D64)))</formula>
    </cfRule>
  </conditionalFormatting>
  <conditionalFormatting sqref="D62:F65">
    <cfRule type="containsText" dxfId="438" priority="78" operator="containsText" text="Specify here">
      <formula>NOT(ISERROR(SEARCH("Specify here",D62)))</formula>
    </cfRule>
  </conditionalFormatting>
  <conditionalFormatting sqref="G63">
    <cfRule type="containsText" dxfId="437" priority="77" operator="containsText" text="Reference">
      <formula>NOT(ISERROR(SEARCH("Reference",G63)))</formula>
    </cfRule>
  </conditionalFormatting>
  <conditionalFormatting sqref="L63">
    <cfRule type="containsText" dxfId="436" priority="76" operator="containsText" text="Reference">
      <formula>NOT(ISERROR(SEARCH("Reference",L63)))</formula>
    </cfRule>
  </conditionalFormatting>
  <conditionalFormatting sqref="Q63">
    <cfRule type="containsText" dxfId="435" priority="75" operator="containsText" text="Reference">
      <formula>NOT(ISERROR(SEARCH("Reference",Q63)))</formula>
    </cfRule>
  </conditionalFormatting>
  <conditionalFormatting sqref="G73 G75 G77 G71">
    <cfRule type="containsText" dxfId="434" priority="74" operator="containsText" text="Reference">
      <formula>NOT(ISERROR(SEARCH("Reference",G71)))</formula>
    </cfRule>
  </conditionalFormatting>
  <conditionalFormatting sqref="L73 L75 L77 L71">
    <cfRule type="containsText" dxfId="433" priority="73" operator="containsText" text="Reference">
      <formula>NOT(ISERROR(SEARCH("Reference",L71)))</formula>
    </cfRule>
  </conditionalFormatting>
  <conditionalFormatting sqref="Q73 Q75 Q77 Q71">
    <cfRule type="containsText" dxfId="432" priority="72" operator="containsText" text="Reference">
      <formula>NOT(ISERROR(SEARCH("Reference",Q71)))</formula>
    </cfRule>
  </conditionalFormatting>
  <conditionalFormatting sqref="B93 B96 B98 B100">
    <cfRule type="containsText" dxfId="431" priority="70" operator="containsText" text="Specify data sources and references here">
      <formula>NOT(ISERROR(SEARCH("Specify data sources and references here",B93)))</formula>
    </cfRule>
  </conditionalFormatting>
  <conditionalFormatting sqref="C92:U92">
    <cfRule type="containsText" dxfId="430" priority="69" operator="containsText" text="Specify complete references and data sources used here">
      <formula>NOT(ISERROR(SEARCH("Specify complete references and data sources used here",C92)))</formula>
    </cfRule>
  </conditionalFormatting>
  <conditionalFormatting sqref="C102:U104">
    <cfRule type="containsText" dxfId="429" priority="68" operator="containsText" text="Add other sources here">
      <formula>NOT(ISERROR(SEARCH("Add other sources here",C102)))</formula>
    </cfRule>
  </conditionalFormatting>
  <conditionalFormatting sqref="D22">
    <cfRule type="containsText" dxfId="428" priority="65" operator="containsText" text="Please select the region">
      <formula>NOT(ISERROR(SEARCH("Please select the region",D22)))</formula>
    </cfRule>
  </conditionalFormatting>
  <conditionalFormatting sqref="D25">
    <cfRule type="containsText" dxfId="427" priority="64" operator="containsText" text="Specify here the market">
      <formula>NOT(ISERROR(SEARCH("Specify here the market",D25)))</formula>
    </cfRule>
  </conditionalFormatting>
  <conditionalFormatting sqref="G20:K20">
    <cfRule type="containsText" dxfId="426" priority="63" operator="containsText" text="Reference">
      <formula>NOT(ISERROR(SEARCH("Reference",G20)))</formula>
    </cfRule>
  </conditionalFormatting>
  <conditionalFormatting sqref="G24:K24">
    <cfRule type="containsText" dxfId="425" priority="62" operator="containsText" text="Reference">
      <formula>NOT(ISERROR(SEARCH("Reference",G24)))</formula>
    </cfRule>
  </conditionalFormatting>
  <conditionalFormatting sqref="G26:K26">
    <cfRule type="containsText" dxfId="424" priority="61" operator="containsText" text="Reference">
      <formula>NOT(ISERROR(SEARCH("Reference",G26)))</formula>
    </cfRule>
  </conditionalFormatting>
  <conditionalFormatting sqref="G41:U41 G43:U43 G45:U45 G51:K51 G55:U55 G57:U57 G63:U63 G65:U65 G71:U71 G73:U73 G75:U75 G77:U77 H83:K83 M83:P83 R83:U83 G39:U39 G53:K53 M53:P53 M51:P51 R51:U51 R53:U53">
    <cfRule type="containsText" dxfId="423" priority="60" operator="containsText" text="Reference">
      <formula>NOT(ISERROR(SEARCH("Reference",G39)))</formula>
    </cfRule>
  </conditionalFormatting>
  <conditionalFormatting sqref="L26:P26 L24:P24">
    <cfRule type="containsText" dxfId="422" priority="59" operator="containsText" text="Reference">
      <formula>NOT(ISERROR(SEARCH("Reference",L24)))</formula>
    </cfRule>
  </conditionalFormatting>
  <conditionalFormatting sqref="Q26:U26 Q24:U24">
    <cfRule type="containsText" dxfId="421" priority="58" operator="containsText" text="Reference">
      <formula>NOT(ISERROR(SEARCH("Reference",Q24)))</formula>
    </cfRule>
  </conditionalFormatting>
  <conditionalFormatting sqref="L24:U24 L26:U26">
    <cfRule type="containsText" dxfId="420" priority="57" operator="containsText" text="Reference">
      <formula>NOT(ISERROR(SEARCH("Reference",L24)))</formula>
    </cfRule>
  </conditionalFormatting>
  <conditionalFormatting sqref="D30">
    <cfRule type="containsText" dxfId="419" priority="54" operator="containsText" text="Please select">
      <formula>NOT(ISERROR(SEARCH("Please select",D30)))</formula>
    </cfRule>
  </conditionalFormatting>
  <conditionalFormatting sqref="D30">
    <cfRule type="containsText" dxfId="418" priority="53" operator="containsText" text="Specify here">
      <formula>NOT(ISERROR(SEARCH("Specify here",D30)))</formula>
    </cfRule>
  </conditionalFormatting>
  <conditionalFormatting sqref="H85:K85 M85:P85 R85:U85">
    <cfRule type="containsText" dxfId="417" priority="48" operator="containsText" text="Reference">
      <formula>NOT(ISERROR(SEARCH("Reference",H85)))</formula>
    </cfRule>
  </conditionalFormatting>
  <conditionalFormatting sqref="H87:K87 M87:P87 R87:U87">
    <cfRule type="containsText" dxfId="416" priority="43" operator="containsText" text="Reference">
      <formula>NOT(ISERROR(SEARCH("Reference",H87)))</formula>
    </cfRule>
  </conditionalFormatting>
  <conditionalFormatting sqref="H89:K89 M89:P89 R89:U89">
    <cfRule type="containsText" dxfId="415" priority="38" operator="containsText" text="Reference">
      <formula>NOT(ISERROR(SEARCH("Reference",H89)))</formula>
    </cfRule>
  </conditionalFormatting>
  <conditionalFormatting sqref="H85:K85">
    <cfRule type="containsText" dxfId="414" priority="51" operator="containsText" text="Reference">
      <formula>NOT(ISERROR(SEARCH("Reference",H85)))</formula>
    </cfRule>
  </conditionalFormatting>
  <conditionalFormatting sqref="M85:P85">
    <cfRule type="containsText" dxfId="413" priority="50" operator="containsText" text="Reference">
      <formula>NOT(ISERROR(SEARCH("Reference",M85)))</formula>
    </cfRule>
  </conditionalFormatting>
  <conditionalFormatting sqref="R85:U85">
    <cfRule type="containsText" dxfId="412" priority="49" operator="containsText" text="Reference">
      <formula>NOT(ISERROR(SEARCH("Reference",R85)))</formula>
    </cfRule>
  </conditionalFormatting>
  <conditionalFormatting sqref="H87:K87">
    <cfRule type="containsText" dxfId="411" priority="46" operator="containsText" text="Reference">
      <formula>NOT(ISERROR(SEARCH("Reference",H87)))</formula>
    </cfRule>
  </conditionalFormatting>
  <conditionalFormatting sqref="M87:P87">
    <cfRule type="containsText" dxfId="410" priority="45" operator="containsText" text="Reference">
      <formula>NOT(ISERROR(SEARCH("Reference",M87)))</formula>
    </cfRule>
  </conditionalFormatting>
  <conditionalFormatting sqref="R87:U87">
    <cfRule type="containsText" dxfId="409" priority="44" operator="containsText" text="Reference">
      <formula>NOT(ISERROR(SEARCH("Reference",R87)))</formula>
    </cfRule>
  </conditionalFormatting>
  <conditionalFormatting sqref="H89:K89">
    <cfRule type="containsText" dxfId="408" priority="41" operator="containsText" text="Reference">
      <formula>NOT(ISERROR(SEARCH("Reference",H89)))</formula>
    </cfRule>
  </conditionalFormatting>
  <conditionalFormatting sqref="M89:P89">
    <cfRule type="containsText" dxfId="407" priority="40" operator="containsText" text="Reference">
      <formula>NOT(ISERROR(SEARCH("Reference",M89)))</formula>
    </cfRule>
  </conditionalFormatting>
  <conditionalFormatting sqref="R89:U89">
    <cfRule type="containsText" dxfId="406" priority="39" operator="containsText" text="Reference">
      <formula>NOT(ISERROR(SEARCH("Reference",R89)))</formula>
    </cfRule>
  </conditionalFormatting>
  <conditionalFormatting sqref="B82">
    <cfRule type="containsText" dxfId="405" priority="33" operator="containsText" text="Add here">
      <formula>NOT(ISERROR(SEARCH("Add here",B82)))</formula>
    </cfRule>
  </conditionalFormatting>
  <conditionalFormatting sqref="B84">
    <cfRule type="containsText" dxfId="404" priority="32" operator="containsText" text="Add here">
      <formula>NOT(ISERROR(SEARCH("Add here",B84)))</formula>
    </cfRule>
  </conditionalFormatting>
  <conditionalFormatting sqref="B86">
    <cfRule type="containsText" dxfId="403" priority="31" operator="containsText" text="Add here">
      <formula>NOT(ISERROR(SEARCH("Add here",B86)))</formula>
    </cfRule>
  </conditionalFormatting>
  <conditionalFormatting sqref="B88">
    <cfRule type="containsText" dxfId="402" priority="30" operator="containsText" text="Add here">
      <formula>NOT(ISERROR(SEARCH("Add here",B88)))</formula>
    </cfRule>
  </conditionalFormatting>
  <conditionalFormatting sqref="G85 G87 G89 G83">
    <cfRule type="containsText" dxfId="401" priority="26" operator="containsText" text="Reference">
      <formula>NOT(ISERROR(SEARCH("Reference",G83)))</formula>
    </cfRule>
  </conditionalFormatting>
  <conditionalFormatting sqref="G83 G85 G87 G89">
    <cfRule type="containsText" dxfId="400" priority="25" operator="containsText" text="Reference">
      <formula>NOT(ISERROR(SEARCH("Reference",G83)))</formula>
    </cfRule>
  </conditionalFormatting>
  <conditionalFormatting sqref="L85 L87 L89 L83">
    <cfRule type="containsText" dxfId="399" priority="24" operator="containsText" text="Reference">
      <formula>NOT(ISERROR(SEARCH("Reference",L83)))</formula>
    </cfRule>
  </conditionalFormatting>
  <conditionalFormatting sqref="L83 L85 L87 L89">
    <cfRule type="containsText" dxfId="398" priority="23" operator="containsText" text="Reference">
      <formula>NOT(ISERROR(SEARCH("Reference",L83)))</formula>
    </cfRule>
  </conditionalFormatting>
  <conditionalFormatting sqref="Q85 Q87 Q89 Q83">
    <cfRule type="containsText" dxfId="397" priority="22" operator="containsText" text="Reference">
      <formula>NOT(ISERROR(SEARCH("Reference",Q83)))</formula>
    </cfRule>
  </conditionalFormatting>
  <conditionalFormatting sqref="Q83 Q85 Q87 Q89">
    <cfRule type="containsText" dxfId="396" priority="21" operator="containsText" text="Reference">
      <formula>NOT(ISERROR(SEARCH("Reference",Q83)))</formula>
    </cfRule>
  </conditionalFormatting>
  <conditionalFormatting sqref="D90">
    <cfRule type="containsText" dxfId="395" priority="20" operator="containsText" text="Explain here">
      <formula>NOT(ISERROR(SEARCH("Explain here",D90)))</formula>
    </cfRule>
  </conditionalFormatting>
  <conditionalFormatting sqref="D84">
    <cfRule type="containsText" dxfId="394" priority="19" operator="containsText" text="Specify here">
      <formula>NOT(ISERROR(SEARCH("Specify here",D84)))</formula>
    </cfRule>
  </conditionalFormatting>
  <conditionalFormatting sqref="D86">
    <cfRule type="containsText" dxfId="393" priority="18" operator="containsText" text="Specify here">
      <formula>NOT(ISERROR(SEARCH("Specify here",D86)))</formula>
    </cfRule>
  </conditionalFormatting>
  <conditionalFormatting sqref="D88">
    <cfRule type="containsText" dxfId="392" priority="17" operator="containsText" text="Specify here">
      <formula>NOT(ISERROR(SEARCH("Specify here",D88)))</formula>
    </cfRule>
  </conditionalFormatting>
  <conditionalFormatting sqref="E42:F43">
    <cfRule type="containsText" dxfId="391" priority="16" operator="containsText" text="Please select">
      <formula>NOT(ISERROR(SEARCH("Please select",E42)))</formula>
    </cfRule>
  </conditionalFormatting>
  <conditionalFormatting sqref="F22">
    <cfRule type="containsText" dxfId="390" priority="15" operator="containsText" text="Please select">
      <formula>NOT(ISERROR(SEARCH("Please select",F22)))</formula>
    </cfRule>
  </conditionalFormatting>
  <conditionalFormatting sqref="F25">
    <cfRule type="containsText" dxfId="389" priority="14" operator="containsText" text="Select Functional Unit above">
      <formula>NOT(ISERROR(SEARCH("Select Functional Unit above",F25)))</formula>
    </cfRule>
  </conditionalFormatting>
  <conditionalFormatting sqref="E44:F45">
    <cfRule type="cellIs" dxfId="388" priority="13" operator="equal">
      <formula>"Please select based on chosen Functional Unit"</formula>
    </cfRule>
  </conditionalFormatting>
  <conditionalFormatting sqref="D7">
    <cfRule type="containsText" dxfId="387" priority="12" operator="containsText" text="Please select">
      <formula>NOT(ISERROR(SEARCH("Please select",D7)))</formula>
    </cfRule>
  </conditionalFormatting>
  <conditionalFormatting sqref="D7">
    <cfRule type="containsText" dxfId="386" priority="11" operator="containsText" text="Specify here">
      <formula>NOT(ISERROR(SEARCH("Specify here",D7)))</formula>
    </cfRule>
  </conditionalFormatting>
  <conditionalFormatting sqref="L39:N39">
    <cfRule type="containsText" dxfId="385" priority="10" operator="containsText" text="Reference">
      <formula>NOT(ISERROR(SEARCH("Reference",L39)))</formula>
    </cfRule>
  </conditionalFormatting>
  <conditionalFormatting sqref="Q39:S39">
    <cfRule type="containsText" dxfId="384" priority="9" operator="containsText" text="Reference">
      <formula>NOT(ISERROR(SEARCH("Reference",Q39)))</formula>
    </cfRule>
  </conditionalFormatting>
  <conditionalFormatting sqref="L51 L53">
    <cfRule type="containsText" dxfId="383" priority="4" operator="containsText" text="Reference">
      <formula>NOT(ISERROR(SEARCH("Reference",L51)))</formula>
    </cfRule>
  </conditionalFormatting>
  <conditionalFormatting sqref="L51 L53">
    <cfRule type="containsText" dxfId="382" priority="3" operator="containsText" text="Reference">
      <formula>NOT(ISERROR(SEARCH("Reference",L51)))</formula>
    </cfRule>
  </conditionalFormatting>
  <conditionalFormatting sqref="Q51 Q53">
    <cfRule type="containsText" dxfId="381" priority="2" operator="containsText" text="Reference">
      <formula>NOT(ISERROR(SEARCH("Reference",Q51)))</formula>
    </cfRule>
  </conditionalFormatting>
  <conditionalFormatting sqref="Q51 Q53">
    <cfRule type="containsText" dxfId="380" priority="1" operator="containsText" text="Reference">
      <formula>NOT(ISERROR(SEARCH("Reference",Q51)))</formula>
    </cfRule>
  </conditionalFormatting>
  <dataValidations count="2">
    <dataValidation allowBlank="1" showInputMessage="1" showErrorMessage="1" prompt="More details are found in 'READ ME' tab" sqref="D14" xr:uid="{B4D7B7FC-E8D7-4C1B-974F-5315503DC18D}"/>
    <dataValidation type="list" allowBlank="1" showInputMessage="1" showErrorMessage="1" sqref="L33:O33" xr:uid="{9901DC60-A1E1-4973-90BC-3DD1AF773D91}">
      <formula1>$X$6:$X$9</formula1>
    </dataValidation>
  </dataValidations>
  <pageMargins left="0.7" right="0.7" top="0.75" bottom="0.75" header="0.3" footer="0.3"/>
  <pageSetup paperSize="8" scale="36"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prompt="More details are found in 'READ ME' tab" xr:uid="{3B2EFD59-C82A-4C21-BC7E-5967DA275EBD}">
          <x14:formula1>
            <xm:f>'READ ME'!$C$26:$C$34</xm:f>
          </x14:formula1>
          <xm:sqref>D13</xm:sqref>
        </x14:dataValidation>
        <x14:dataValidation type="list" allowBlank="1" showInputMessage="1" showErrorMessage="1" xr:uid="{F2D99DDC-1834-4945-A4B5-BD6659E600DE}">
          <x14:formula1>
            <xm:f>List!$Z$6:$Z$8</xm:f>
          </x14:formula1>
          <xm:sqref>D33</xm:sqref>
        </x14:dataValidation>
        <x14:dataValidation type="list" allowBlank="1" showInputMessage="1" showErrorMessage="1" xr:uid="{FCF60EDD-8723-4377-A8DE-0FD5E2B16B26}">
          <x14:formula1>
            <xm:f>List!$D$3:$D$17</xm:f>
          </x14:formula1>
          <xm:sqref>D11</xm:sqref>
        </x14:dataValidation>
        <x14:dataValidation type="list" allowBlank="1" showInputMessage="1" showErrorMessage="1" xr:uid="{76FA057E-DA0C-4011-B7C0-B5F22923686A}">
          <x14:formula1>
            <xm:f>List!$T$3:$T$6</xm:f>
          </x14:formula1>
          <xm:sqref>F70:F77</xm:sqref>
        </x14:dataValidation>
        <x14:dataValidation type="list" allowBlank="1" showInputMessage="1" showErrorMessage="1" xr:uid="{5C14CD96-F0E1-44BA-B106-C1D8217234AF}">
          <x14:formula1>
            <xm:f>List!$H$3:$H$10</xm:f>
          </x14:formula1>
          <xm:sqref>D29</xm:sqref>
        </x14:dataValidation>
        <x14:dataValidation type="list" allowBlank="1" showInputMessage="1" showErrorMessage="1" xr:uid="{514D6F72-5CFB-457A-96D1-251F32E68A05}">
          <x14:formula1>
            <xm:f>List!$F$3:$F$18</xm:f>
          </x14:formula1>
          <xm:sqref>D16:K17 F22</xm:sqref>
        </x14:dataValidation>
        <x14:dataValidation type="list" allowBlank="1" showInputMessage="1" showErrorMessage="1" xr:uid="{CF760670-593A-41D1-8C54-DCBEC36DBEBD}">
          <x14:formula1>
            <xm:f>List!$Z$2:$Z$4</xm:f>
          </x14:formula1>
          <xm:sqref>D10:K10</xm:sqref>
        </x14:dataValidation>
        <x14:dataValidation type="list" allowBlank="1" showInputMessage="1" showErrorMessage="1" xr:uid="{EDECACFC-8F15-4C64-B465-E09030EB7C87}">
          <x14:formula1>
            <xm:f>List!$R$3:$R$13</xm:f>
          </x14:formula1>
          <xm:sqref>D70:E77</xm:sqref>
        </x14:dataValidation>
        <x14:dataValidation type="list" allowBlank="1" showInputMessage="1" showErrorMessage="1" xr:uid="{6024F62B-4B5B-4E7B-B1C0-DD051F3161C6}">
          <x14:formula1>
            <xm:f>List!$Z$10:$Z$13</xm:f>
          </x14:formula1>
          <xm:sqref>D22:E24</xm:sqref>
        </x14:dataValidation>
        <x14:dataValidation type="list" allowBlank="1" showInputMessage="1" showErrorMessage="1" xr:uid="{324BA640-E1AE-435C-AD75-952525A1E97F}">
          <x14:formula1>
            <xm:f>List!$B$3:$B$27</xm:f>
          </x14:formula1>
          <xm:sqref>D8:K8</xm:sqref>
        </x14:dataValidation>
        <x14:dataValidation type="list" allowBlank="1" showInputMessage="1" showErrorMessage="1" xr:uid="{9A44C8FE-1B60-45F6-9D14-74E0B3D49EEB}">
          <x14:formula1>
            <xm:f>List!$J$3:$J$6</xm:f>
          </x14:formula1>
          <xm:sqref>E44:F45</xm:sqref>
        </x14:dataValidation>
        <x14:dataValidation type="list" allowBlank="1" showInputMessage="1" showErrorMessage="1" xr:uid="{BD3BACC7-D684-40EE-8504-235A8AB7AA54}">
          <x14:formula1>
            <xm:f>List!$Z$15:$Z$16</xm:f>
          </x14:formula1>
          <xm:sqref>D38:D45</xm:sqref>
        </x14:dataValidation>
        <x14:dataValidation type="list" allowBlank="1" showInputMessage="1" showErrorMessage="1" xr:uid="{B0DBFE3B-5AB8-4599-A340-DC1026EACFA2}">
          <x14:formula1>
            <xm:f>List!$L$2:$L$74</xm:f>
          </x14:formula1>
          <xm:sqref>D50:E51</xm:sqref>
        </x14:dataValidation>
        <x14:dataValidation type="list" allowBlank="1" showInputMessage="1" showErrorMessage="1" xr:uid="{67E90E8D-C3BA-4EE5-A845-0834B3E011DB}">
          <x14:formula1>
            <xm:f>List!$L$3:$L$67</xm:f>
          </x14:formula1>
          <xm:sqref>D52:E57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sheetPr>
    <pageSetUpPr fitToPage="1"/>
  </sheetPr>
  <dimension ref="A1:H11"/>
  <sheetViews>
    <sheetView zoomScale="80" zoomScaleNormal="80" workbookViewId="0">
      <selection activeCell="G10" sqref="G10"/>
    </sheetView>
  </sheetViews>
  <sheetFormatPr defaultRowHeight="15.75"/>
  <cols>
    <col min="1" max="1" width="25.5" customWidth="1"/>
  </cols>
  <sheetData>
    <row r="1" spans="1:8" ht="21">
      <c r="A1" s="3" t="s">
        <v>389</v>
      </c>
    </row>
    <row r="2" spans="1:8">
      <c r="A2" s="125" t="s">
        <v>390</v>
      </c>
    </row>
    <row r="8" spans="1:8">
      <c r="B8">
        <v>2015</v>
      </c>
      <c r="C8">
        <v>2015</v>
      </c>
      <c r="D8">
        <v>2010</v>
      </c>
      <c r="G8">
        <v>2010</v>
      </c>
      <c r="H8">
        <v>92.05</v>
      </c>
    </row>
    <row r="9" spans="1:8">
      <c r="B9" t="s">
        <v>391</v>
      </c>
      <c r="C9" t="s">
        <v>392</v>
      </c>
      <c r="D9" t="s">
        <v>393</v>
      </c>
      <c r="G9">
        <v>2015</v>
      </c>
      <c r="H9">
        <v>100</v>
      </c>
    </row>
    <row r="10" spans="1:8">
      <c r="B10">
        <v>0.05</v>
      </c>
      <c r="C10">
        <v>4.4999999999999998E-2</v>
      </c>
      <c r="D10">
        <v>0.08</v>
      </c>
      <c r="H10">
        <f>H8/H9</f>
        <v>0.92049999999999998</v>
      </c>
    </row>
    <row r="11" spans="1:8">
      <c r="A11" t="s">
        <v>394</v>
      </c>
      <c r="B11">
        <v>0.05</v>
      </c>
      <c r="C11">
        <v>4.4999999999999998E-2</v>
      </c>
      <c r="D11">
        <f>D10*H10</f>
        <v>7.3639999999999997E-2</v>
      </c>
    </row>
  </sheetData>
  <pageMargins left="0.7" right="0.7"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7C0-199C-4F86-ADF6-41726CA069BE}">
  <dimension ref="A1:A3"/>
  <sheetViews>
    <sheetView zoomScale="80" zoomScaleNormal="80" workbookViewId="0">
      <selection activeCell="G10" sqref="G10"/>
    </sheetView>
  </sheetViews>
  <sheetFormatPr defaultRowHeight="15.75"/>
  <sheetData>
    <row r="1" spans="1:1" ht="21">
      <c r="A1" s="3" t="s">
        <v>395</v>
      </c>
    </row>
    <row r="2" spans="1:1">
      <c r="A2" s="126" t="s">
        <v>396</v>
      </c>
    </row>
    <row r="3" spans="1:1">
      <c r="A3" s="125" t="s">
        <v>397</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D83A-B980-4BDB-9FB9-77669C899048}">
  <dimension ref="A1:C10"/>
  <sheetViews>
    <sheetView workbookViewId="0">
      <selection activeCell="C18" sqref="C18"/>
    </sheetView>
  </sheetViews>
  <sheetFormatPr defaultRowHeight="15.75"/>
  <cols>
    <col min="3" max="3" width="33.5" customWidth="1"/>
  </cols>
  <sheetData>
    <row r="1" spans="1:3" ht="21">
      <c r="A1" s="3" t="s">
        <v>398</v>
      </c>
    </row>
    <row r="3" spans="1:3">
      <c r="B3" s="127" t="s">
        <v>399</v>
      </c>
      <c r="C3" s="128" t="s">
        <v>400</v>
      </c>
    </row>
    <row r="4" spans="1:3">
      <c r="B4" s="127" t="s">
        <v>401</v>
      </c>
      <c r="C4" s="129">
        <v>43409</v>
      </c>
    </row>
    <row r="5" spans="1:3">
      <c r="B5" s="127" t="s">
        <v>402</v>
      </c>
      <c r="C5" t="s">
        <v>403</v>
      </c>
    </row>
    <row r="6" spans="1:3">
      <c r="C6" t="s">
        <v>404</v>
      </c>
    </row>
    <row r="7" spans="1:3">
      <c r="C7" t="s">
        <v>405</v>
      </c>
    </row>
    <row r="8" spans="1:3">
      <c r="C8" t="s">
        <v>406</v>
      </c>
    </row>
    <row r="9" spans="1:3">
      <c r="C9" t="s">
        <v>407</v>
      </c>
    </row>
    <row r="10" spans="1:3">
      <c r="C10" t="s">
        <v>408</v>
      </c>
    </row>
  </sheetData>
  <sheetProtection algorithmName="SHA-512" hashValue="PE5jJWiGEwJCkzK1Clnm4kOUGZTtdSGcbxHRjqbrGqppz9HHEsV5lqODpy7X6t2sNV4xYthc1CD6YirH09J1PA==" saltValue="61NILTqGSUdTfxT9UcWQ/Q=="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92"/>
  <sheetViews>
    <sheetView tabSelected="1" topLeftCell="E1" zoomScale="80" zoomScaleNormal="80" workbookViewId="0">
      <selection activeCell="B3" sqref="B3:O3"/>
    </sheetView>
  </sheetViews>
  <sheetFormatPr defaultColWidth="11" defaultRowHeight="15.75"/>
  <cols>
    <col min="1" max="1" width="4.875" customWidth="1"/>
    <col min="2" max="2" width="4.625" customWidth="1"/>
    <col min="3" max="3" width="21.375" customWidth="1"/>
    <col min="4" max="4" width="13.625" customWidth="1"/>
    <col min="5" max="5" width="13.75" customWidth="1"/>
    <col min="6" max="6" width="10.875" customWidth="1"/>
    <col min="52" max="52" width="131" hidden="1" customWidth="1"/>
  </cols>
  <sheetData>
    <row r="1" spans="1:52" ht="21">
      <c r="B1" s="3" t="s">
        <v>409</v>
      </c>
      <c r="C1" s="1"/>
      <c r="D1" s="1"/>
      <c r="E1" s="1"/>
      <c r="F1" s="1"/>
      <c r="G1" s="1"/>
      <c r="H1" s="1"/>
      <c r="I1" s="1"/>
      <c r="J1" s="1"/>
      <c r="K1" s="1"/>
      <c r="L1" s="1"/>
      <c r="M1" s="1"/>
      <c r="N1" s="1"/>
      <c r="O1" s="1"/>
      <c r="AZ1" s="107"/>
    </row>
    <row r="2" spans="1:52" ht="20.25" customHeight="1" thickBot="1">
      <c r="A2" s="1"/>
      <c r="B2" s="1"/>
      <c r="C2" s="1"/>
      <c r="D2" s="1"/>
      <c r="E2" s="1"/>
      <c r="F2" s="1"/>
      <c r="G2" s="1"/>
      <c r="H2" s="1"/>
      <c r="I2" s="1"/>
      <c r="J2" s="1"/>
      <c r="K2" s="1"/>
      <c r="L2" s="1"/>
      <c r="M2" s="1"/>
      <c r="N2" s="1"/>
      <c r="O2" s="1"/>
      <c r="AZ2" s="107"/>
    </row>
    <row r="3" spans="1:52" ht="29.25" customHeight="1">
      <c r="A3" s="1"/>
      <c r="B3" s="388" t="s">
        <v>410</v>
      </c>
      <c r="C3" s="389"/>
      <c r="D3" s="389"/>
      <c r="E3" s="389"/>
      <c r="F3" s="389"/>
      <c r="G3" s="389"/>
      <c r="H3" s="389"/>
      <c r="I3" s="389"/>
      <c r="J3" s="389"/>
      <c r="K3" s="389"/>
      <c r="L3" s="389"/>
      <c r="M3" s="389"/>
      <c r="N3" s="389"/>
      <c r="O3" s="390"/>
      <c r="Q3" s="5"/>
      <c r="R3" s="5"/>
      <c r="S3" s="5"/>
      <c r="T3" s="5"/>
      <c r="U3" s="5"/>
      <c r="V3" s="5"/>
      <c r="W3" s="5"/>
      <c r="X3" s="5"/>
      <c r="AZ3" s="107"/>
    </row>
    <row r="4" spans="1:52" ht="16.5" thickBot="1">
      <c r="A4" s="1"/>
      <c r="B4" s="435" t="s">
        <v>327</v>
      </c>
      <c r="C4" s="436"/>
      <c r="D4" s="437">
        <f>IF('Data input'!D6="DD-MM-YYYY"," ",'Data input'!D6)</f>
        <v>44217</v>
      </c>
      <c r="E4" s="438"/>
      <c r="F4" s="438"/>
      <c r="G4" s="438"/>
      <c r="H4" s="438"/>
      <c r="I4" s="438"/>
      <c r="J4" s="438"/>
      <c r="K4" s="438"/>
      <c r="L4" s="438"/>
      <c r="M4" s="438"/>
      <c r="N4" s="438"/>
      <c r="O4" s="439"/>
      <c r="AZ4" s="107"/>
    </row>
    <row r="5" spans="1:52" ht="16.5" thickBot="1">
      <c r="A5" s="1"/>
      <c r="B5" s="440" t="s">
        <v>411</v>
      </c>
      <c r="C5" s="441"/>
      <c r="D5" s="442" t="str">
        <f>IF('Data input'!D7="Specify here"," ",'Data input'!D7)</f>
        <v>Ricardo Hernandez</v>
      </c>
      <c r="E5" s="443"/>
      <c r="F5" s="443"/>
      <c r="G5" s="443"/>
      <c r="H5" s="443"/>
      <c r="I5" s="443"/>
      <c r="J5" s="443"/>
      <c r="K5" s="443"/>
      <c r="L5" s="443"/>
      <c r="M5" s="443"/>
      <c r="N5" s="443"/>
      <c r="O5" s="444"/>
      <c r="AZ5" s="107"/>
    </row>
    <row r="6" spans="1:52">
      <c r="A6" s="1"/>
      <c r="B6" s="371" t="s">
        <v>18</v>
      </c>
      <c r="C6" s="372"/>
      <c r="D6" s="445" t="str">
        <f>IF('Data input'!D8="Please select"," ",'Data input'!D8)</f>
        <v>Infrastructure</v>
      </c>
      <c r="E6" s="446"/>
      <c r="F6" s="446"/>
      <c r="G6" s="446"/>
      <c r="H6" s="446"/>
      <c r="I6" s="446"/>
      <c r="J6" s="446"/>
      <c r="K6" s="446"/>
      <c r="L6" s="446"/>
      <c r="M6" s="446"/>
      <c r="N6" s="446"/>
      <c r="O6" s="447"/>
      <c r="AZ6" s="107"/>
    </row>
    <row r="7" spans="1:52" ht="16.5" thickBot="1">
      <c r="A7" s="1"/>
      <c r="B7" s="393"/>
      <c r="C7" s="394"/>
      <c r="D7" s="448" t="str">
        <f>IF('Data input'!D9="Other (specify here)"," ",'Data input'!D9)</f>
        <v xml:space="preserve"> </v>
      </c>
      <c r="E7" s="449"/>
      <c r="F7" s="449"/>
      <c r="G7" s="449"/>
      <c r="H7" s="449"/>
      <c r="I7" s="449"/>
      <c r="J7" s="449"/>
      <c r="K7" s="449"/>
      <c r="L7" s="449"/>
      <c r="M7" s="449"/>
      <c r="N7" s="449"/>
      <c r="O7" s="450"/>
      <c r="AZ7" s="107"/>
    </row>
    <row r="8" spans="1:52" ht="16.5" thickBot="1">
      <c r="A8" s="1"/>
      <c r="B8" s="391" t="s">
        <v>22</v>
      </c>
      <c r="C8" s="392"/>
      <c r="D8" s="448" t="str">
        <f>IF('Data input'!D10="Please select"," ",'Data input'!D10)</f>
        <v>Non-ETS</v>
      </c>
      <c r="E8" s="449"/>
      <c r="F8" s="449"/>
      <c r="G8" s="449"/>
      <c r="H8" s="449"/>
      <c r="I8" s="449"/>
      <c r="J8" s="449"/>
      <c r="K8" s="449"/>
      <c r="L8" s="449"/>
      <c r="M8" s="449"/>
      <c r="N8" s="449"/>
      <c r="O8" s="450"/>
      <c r="AZ8" s="107"/>
    </row>
    <row r="9" spans="1:52" ht="16.5" thickBot="1">
      <c r="A9" s="1"/>
      <c r="B9" s="391" t="s">
        <v>24</v>
      </c>
      <c r="C9" s="392"/>
      <c r="D9" s="448" t="str">
        <f>IF('Data input'!D11="Please select"," ",'Data input'!D11)</f>
        <v>Network</v>
      </c>
      <c r="E9" s="449"/>
      <c r="F9" s="449"/>
      <c r="G9" s="449"/>
      <c r="H9" s="449"/>
      <c r="I9" s="449"/>
      <c r="J9" s="449"/>
      <c r="K9" s="449"/>
      <c r="L9" s="449"/>
      <c r="M9" s="449"/>
      <c r="N9" s="449"/>
      <c r="O9" s="450"/>
      <c r="AZ9" s="107"/>
    </row>
    <row r="10" spans="1:52" ht="95.25" thickBot="1">
      <c r="A10" s="1"/>
      <c r="B10" s="451" t="s">
        <v>27</v>
      </c>
      <c r="C10" s="452"/>
      <c r="D10" s="453" t="str">
        <f>IF('Data input'!D12="Specify here"," ",'Data input'!D12)</f>
        <v>A low-voltage network (LV) is part of the distribution system that carries electric energy to end-consumers. The LV networks start from the output side of the MV-LV transformers. The transformers directly feed the different loads, thus constituting the last step in distributing electricity. The voltages used are 220/127 V and 380/220 V, which is regularly equal to the voltage of electric appliances.
The topology of these networks depends on the operation voltage, amount of required phases (3 or 1) and the required reliability. The electrical cables can be overhead lines, underground or a mix of both.</v>
      </c>
      <c r="E10" s="454"/>
      <c r="F10" s="454"/>
      <c r="G10" s="454"/>
      <c r="H10" s="454"/>
      <c r="I10" s="454"/>
      <c r="J10" s="454"/>
      <c r="K10" s="454"/>
      <c r="L10" s="454"/>
      <c r="M10" s="454"/>
      <c r="N10" s="454"/>
      <c r="O10" s="455"/>
      <c r="AZ10" s="107" t="str">
        <f>D10</f>
        <v>A low-voltage network (LV) is part of the distribution system that carries electric energy to end-consumers. The LV networks start from the output side of the MV-LV transformers. The transformers directly feed the different loads, thus constituting the last step in distributing electricity. The voltages used are 220/127 V and 380/220 V, which is regularly equal to the voltage of electric appliances.
The topology of these networks depends on the operation voltage, amount of required phases (3 or 1) and the required reliability. The electrical cables can be overhead lines, underground or a mix of both.</v>
      </c>
    </row>
    <row r="11" spans="1:52" ht="16.5" thickBot="1">
      <c r="A11" s="1"/>
      <c r="B11" s="456" t="s">
        <v>332</v>
      </c>
      <c r="C11" s="457"/>
      <c r="D11" s="458" t="str">
        <f>IF('Data input'!D13="Select the observed or expected TRL level in 2020"," ",'Data input'!D13)</f>
        <v>TRL 9</v>
      </c>
      <c r="E11" s="459"/>
      <c r="F11" s="459"/>
      <c r="G11" s="459"/>
      <c r="H11" s="459"/>
      <c r="I11" s="459"/>
      <c r="J11" s="459"/>
      <c r="K11" s="459"/>
      <c r="L11" s="459"/>
      <c r="M11" s="459"/>
      <c r="N11" s="459"/>
      <c r="O11" s="460"/>
      <c r="AZ11" s="107"/>
    </row>
    <row r="12" spans="1:52" ht="16.5" thickBot="1">
      <c r="A12" s="1"/>
      <c r="B12" s="461"/>
      <c r="C12" s="462"/>
      <c r="D12" s="453" t="str">
        <f>IF('Data input'!D14="Explain here (add reference sources)"," ",'Data input'!D14)</f>
        <v>Commercial technology</v>
      </c>
      <c r="E12" s="454"/>
      <c r="F12" s="454"/>
      <c r="G12" s="454"/>
      <c r="H12" s="454"/>
      <c r="I12" s="454"/>
      <c r="J12" s="454"/>
      <c r="K12" s="454"/>
      <c r="L12" s="454"/>
      <c r="M12" s="454"/>
      <c r="N12" s="454"/>
      <c r="O12" s="455"/>
      <c r="AZ12" s="107" t="str">
        <f>D12</f>
        <v>Commercial technology</v>
      </c>
    </row>
    <row r="13" spans="1:52" ht="16.5" thickBot="1">
      <c r="A13" s="1"/>
      <c r="B13" s="395" t="s">
        <v>52</v>
      </c>
      <c r="C13" s="325"/>
      <c r="D13" s="325"/>
      <c r="E13" s="325"/>
      <c r="F13" s="325"/>
      <c r="G13" s="325"/>
      <c r="H13" s="325"/>
      <c r="I13" s="325"/>
      <c r="J13" s="325"/>
      <c r="K13" s="325"/>
      <c r="L13" s="325"/>
      <c r="M13" s="325"/>
      <c r="N13" s="325"/>
      <c r="O13" s="326"/>
      <c r="AZ13" s="107"/>
    </row>
    <row r="14" spans="1:52">
      <c r="A14" s="1"/>
      <c r="B14" s="371"/>
      <c r="C14" s="372"/>
      <c r="D14" s="368" t="s">
        <v>334</v>
      </c>
      <c r="E14" s="369"/>
      <c r="F14" s="370"/>
      <c r="G14" s="366" t="s">
        <v>412</v>
      </c>
      <c r="H14" s="312"/>
      <c r="I14" s="312"/>
      <c r="J14" s="312"/>
      <c r="K14" s="312"/>
      <c r="L14" s="312"/>
      <c r="M14" s="312"/>
      <c r="N14" s="367"/>
      <c r="O14" s="322"/>
      <c r="AZ14" s="107"/>
    </row>
    <row r="15" spans="1:52">
      <c r="A15" s="1"/>
      <c r="B15" s="373" t="s">
        <v>57</v>
      </c>
      <c r="C15" s="374"/>
      <c r="D15" s="382" t="str">
        <f>IF('Data input'!D19="Select Functional Unit above","",'Data input'!D19)</f>
        <v>km</v>
      </c>
      <c r="E15" s="383"/>
      <c r="F15" s="384"/>
      <c r="G15" s="331">
        <f>'Data input'!G19</f>
        <v>0</v>
      </c>
      <c r="H15" s="332"/>
      <c r="I15" s="332"/>
      <c r="J15" s="332"/>
      <c r="K15" s="332"/>
      <c r="L15" s="332"/>
      <c r="M15" s="332"/>
      <c r="N15" s="333"/>
      <c r="O15" s="334"/>
      <c r="AZ15" s="107"/>
    </row>
    <row r="16" spans="1:52" ht="16.5" thickBot="1">
      <c r="A16" s="1"/>
      <c r="B16" s="87"/>
      <c r="C16" s="141"/>
      <c r="D16" s="362"/>
      <c r="E16" s="385"/>
      <c r="F16" s="386"/>
      <c r="G16" s="336" t="str">
        <f>IF('Data input'!G19="","Min",MIN('Data input'!G19:K19))</f>
        <v>Min</v>
      </c>
      <c r="H16" s="337"/>
      <c r="I16" s="337"/>
      <c r="J16" s="338" t="s">
        <v>413</v>
      </c>
      <c r="K16" s="338"/>
      <c r="L16" s="338"/>
      <c r="M16" s="337" t="str">
        <f>IF('Data input'!G19="","Max",MAX('Data input'!G19:K19))</f>
        <v>Max</v>
      </c>
      <c r="N16" s="339"/>
      <c r="O16" s="340"/>
      <c r="AZ16" s="107"/>
    </row>
    <row r="17" spans="1:52">
      <c r="A17" s="1"/>
      <c r="B17" s="88"/>
      <c r="C17" s="142"/>
      <c r="D17" s="378" t="str">
        <f>IF('Data input'!D22="Please select the region","",'Data input'!D22)</f>
        <v/>
      </c>
      <c r="E17" s="379"/>
      <c r="F17" s="341" t="str">
        <f>IF('Data input'!F22="Please select","",'Data input'!F22)</f>
        <v/>
      </c>
      <c r="G17" s="311" t="s">
        <v>414</v>
      </c>
      <c r="H17" s="312"/>
      <c r="I17" s="312"/>
      <c r="J17" s="312">
        <v>2030</v>
      </c>
      <c r="K17" s="312"/>
      <c r="L17" s="312"/>
      <c r="M17" s="312">
        <v>2050</v>
      </c>
      <c r="N17" s="312"/>
      <c r="O17" s="322"/>
      <c r="AZ17" s="107"/>
    </row>
    <row r="18" spans="1:52" ht="30">
      <c r="A18" s="1"/>
      <c r="B18" s="88" t="s">
        <v>62</v>
      </c>
      <c r="C18" s="143"/>
      <c r="D18" s="380"/>
      <c r="E18" s="381"/>
      <c r="F18" s="342"/>
      <c r="G18" s="307">
        <f>'Data input'!G23</f>
        <v>0</v>
      </c>
      <c r="H18" s="308"/>
      <c r="I18" s="308"/>
      <c r="J18" s="308">
        <f>'Data input'!L23</f>
        <v>0</v>
      </c>
      <c r="K18" s="308"/>
      <c r="L18" s="308"/>
      <c r="M18" s="308">
        <f>'Data input'!Q23</f>
        <v>0</v>
      </c>
      <c r="N18" s="308"/>
      <c r="O18" s="317"/>
      <c r="AZ18" s="107"/>
    </row>
    <row r="19" spans="1:52" ht="16.5" thickBot="1">
      <c r="A19" s="1"/>
      <c r="B19" s="87"/>
      <c r="C19" s="141"/>
      <c r="D19" s="380"/>
      <c r="E19" s="381"/>
      <c r="F19" s="342"/>
      <c r="G19" s="130" t="str">
        <f>IF('Data input'!G23="","Min",MIN('Data input'!G23:K23))</f>
        <v>Min</v>
      </c>
      <c r="H19" s="463" t="s">
        <v>415</v>
      </c>
      <c r="I19" s="131" t="str">
        <f>IF('Data input'!G23="","Max",MAX('Data input'!G23:K23))</f>
        <v>Max</v>
      </c>
      <c r="J19" s="131" t="str">
        <f>IF('Data input'!L23="","Min",MIN('Data input'!L23:P23))</f>
        <v>Min</v>
      </c>
      <c r="K19" s="463" t="s">
        <v>415</v>
      </c>
      <c r="L19" s="131" t="str">
        <f>IF('Data input'!L23="","Max",MAX('Data input'!L23:P23))</f>
        <v>Max</v>
      </c>
      <c r="M19" s="131" t="str">
        <f>IF('Data input'!Q23="","Min",MIN('Data input'!Q23:U23))</f>
        <v>Min</v>
      </c>
      <c r="N19" s="463" t="s">
        <v>415</v>
      </c>
      <c r="O19" s="144" t="str">
        <f>IF('Data input'!Q23="","Max",MAX('Data input'!Q23:U23))</f>
        <v>Max</v>
      </c>
      <c r="AZ19" s="107"/>
    </row>
    <row r="20" spans="1:52" ht="60">
      <c r="A20" s="1"/>
      <c r="B20" s="88" t="s">
        <v>344</v>
      </c>
      <c r="C20" s="143"/>
      <c r="D20" s="360" t="str">
        <f>IF('Data input'!D25="Specify here the market","",'Data input'!D25)</f>
        <v/>
      </c>
      <c r="E20" s="361"/>
      <c r="F20" s="364" t="s">
        <v>346</v>
      </c>
      <c r="G20" s="375">
        <f>'Data input'!G25</f>
        <v>0</v>
      </c>
      <c r="H20" s="376"/>
      <c r="I20" s="376"/>
      <c r="J20" s="376">
        <f>'Data input'!L25</f>
        <v>0</v>
      </c>
      <c r="K20" s="376"/>
      <c r="L20" s="376"/>
      <c r="M20" s="376">
        <f>'Data input'!Q25</f>
        <v>0</v>
      </c>
      <c r="N20" s="376"/>
      <c r="O20" s="377"/>
      <c r="AZ20" s="107"/>
    </row>
    <row r="21" spans="1:52" ht="16.5" thickBot="1">
      <c r="A21" s="1"/>
      <c r="B21" s="88"/>
      <c r="C21" s="143"/>
      <c r="D21" s="362"/>
      <c r="E21" s="363"/>
      <c r="F21" s="365"/>
      <c r="G21" s="145" t="str">
        <f>IF('Data input'!G25="","Min",MIN('Data input'!G25:K25))</f>
        <v>Min</v>
      </c>
      <c r="H21" s="132" t="s">
        <v>415</v>
      </c>
      <c r="I21" s="464" t="str">
        <f>IF('Data input'!G25="","Max",MAX('Data input'!G25:K25))</f>
        <v>Max</v>
      </c>
      <c r="J21" s="132" t="str">
        <f>IF('Data input'!L25="","Min",MIN('Data input'!L25:P25))</f>
        <v>Min</v>
      </c>
      <c r="K21" s="132" t="s">
        <v>415</v>
      </c>
      <c r="L21" s="464" t="str">
        <f>IF('Data input'!L25="","Max",MAX('Data input'!L25:P25))</f>
        <v>Max</v>
      </c>
      <c r="M21" s="132" t="str">
        <f>IF('Data input'!Q25="","Min",MIN('Data input'!Q25:U25))</f>
        <v>Min</v>
      </c>
      <c r="N21" s="132" t="s">
        <v>415</v>
      </c>
      <c r="O21" s="133" t="str">
        <f>IF('Data input'!Q25="","Max",MAX('Data input'!Q25:U25))</f>
        <v>Max</v>
      </c>
      <c r="AZ21" s="107"/>
    </row>
    <row r="22" spans="1:52" ht="16.5" thickBot="1">
      <c r="A22" s="1"/>
      <c r="B22" s="305" t="s">
        <v>416</v>
      </c>
      <c r="C22" s="306"/>
      <c r="D22" s="343">
        <f>IF('Data input'!D27="Specify here (if not specified, value will be 1)",1,'Data input'!D27)</f>
        <v>1</v>
      </c>
      <c r="E22" s="344"/>
      <c r="F22" s="344"/>
      <c r="G22" s="344"/>
      <c r="H22" s="344"/>
      <c r="I22" s="344"/>
      <c r="J22" s="344"/>
      <c r="K22" s="344"/>
      <c r="L22" s="344"/>
      <c r="M22" s="344"/>
      <c r="N22" s="344"/>
      <c r="O22" s="345"/>
      <c r="AZ22" s="107"/>
    </row>
    <row r="23" spans="1:52" ht="16.5" thickBot="1">
      <c r="A23" s="1"/>
      <c r="B23" s="305" t="s">
        <v>74</v>
      </c>
      <c r="C23" s="306"/>
      <c r="D23" s="346" t="str">
        <f>IF('Data input'!D28="Specify here"," ",'Data input'!D28)</f>
        <v xml:space="preserve"> </v>
      </c>
      <c r="E23" s="347"/>
      <c r="F23" s="347"/>
      <c r="G23" s="347"/>
      <c r="H23" s="347"/>
      <c r="I23" s="347"/>
      <c r="J23" s="347"/>
      <c r="K23" s="347"/>
      <c r="L23" s="347"/>
      <c r="M23" s="347"/>
      <c r="N23" s="347"/>
      <c r="O23" s="348"/>
      <c r="AZ23" s="107"/>
    </row>
    <row r="24" spans="1:52" ht="16.5" thickBot="1">
      <c r="A24" s="1"/>
      <c r="B24" s="305" t="s">
        <v>76</v>
      </c>
      <c r="C24" s="306"/>
      <c r="D24" s="112" t="str">
        <f>IF('Data input'!D29="Please select"," ",'Data input'!D29)</f>
        <v xml:space="preserve"> </v>
      </c>
      <c r="E24" s="357" t="str">
        <f>IF('Data input'!D30="Specify here"," ",'Data input'!D30)</f>
        <v xml:space="preserve"> </v>
      </c>
      <c r="F24" s="358"/>
      <c r="G24" s="358"/>
      <c r="H24" s="358"/>
      <c r="I24" s="358"/>
      <c r="J24" s="358"/>
      <c r="K24" s="358"/>
      <c r="L24" s="358"/>
      <c r="M24" s="358"/>
      <c r="N24" s="358"/>
      <c r="O24" s="359"/>
      <c r="AZ24" s="107"/>
    </row>
    <row r="25" spans="1:52" ht="16.5" thickBot="1">
      <c r="A25" s="1"/>
      <c r="B25" s="305" t="s">
        <v>84</v>
      </c>
      <c r="C25" s="306"/>
      <c r="D25" s="343">
        <f>IF('Data input'!D31="Specify here"," ",'Data input'!D31)</f>
        <v>40</v>
      </c>
      <c r="E25" s="344"/>
      <c r="F25" s="344"/>
      <c r="G25" s="344"/>
      <c r="H25" s="344"/>
      <c r="I25" s="344"/>
      <c r="J25" s="344"/>
      <c r="K25" s="344"/>
      <c r="L25" s="344"/>
      <c r="M25" s="344"/>
      <c r="N25" s="344"/>
      <c r="O25" s="345"/>
      <c r="AZ25" s="107"/>
    </row>
    <row r="26" spans="1:52" ht="16.5" thickBot="1">
      <c r="A26" s="1"/>
      <c r="B26" s="305" t="s">
        <v>86</v>
      </c>
      <c r="C26" s="306"/>
      <c r="D26" s="349" t="str">
        <f>IF('Data input'!D32="Specify here"," ",'Data input'!D32)</f>
        <v xml:space="preserve"> </v>
      </c>
      <c r="E26" s="350"/>
      <c r="F26" s="350"/>
      <c r="G26" s="350"/>
      <c r="H26" s="350"/>
      <c r="I26" s="350"/>
      <c r="J26" s="350"/>
      <c r="K26" s="350"/>
      <c r="L26" s="350"/>
      <c r="M26" s="350"/>
      <c r="N26" s="350"/>
      <c r="O26" s="351"/>
      <c r="AZ26" s="107"/>
    </row>
    <row r="27" spans="1:52" ht="16.5" thickBot="1">
      <c r="A27" s="1"/>
      <c r="B27" s="305" t="s">
        <v>88</v>
      </c>
      <c r="C27" s="306"/>
      <c r="D27" s="354" t="str">
        <f>IF('Data input'!D33="Please select"," ",'Data input'!D33)</f>
        <v>No</v>
      </c>
      <c r="E27" s="355"/>
      <c r="F27" s="355"/>
      <c r="G27" s="355"/>
      <c r="H27" s="355"/>
      <c r="I27" s="355"/>
      <c r="J27" s="355"/>
      <c r="K27" s="355"/>
      <c r="L27" s="355"/>
      <c r="M27" s="355"/>
      <c r="N27" s="355"/>
      <c r="O27" s="356"/>
      <c r="AZ27" s="107"/>
    </row>
    <row r="28" spans="1:52" ht="63.75" thickBot="1">
      <c r="A28" s="1"/>
      <c r="B28" s="352" t="s">
        <v>349</v>
      </c>
      <c r="C28" s="353"/>
      <c r="D28" s="453" t="str">
        <f>IF('Data input'!D34="Explain here (e.g. other technical dimensions, region covered for potential such as NL or EU)"," ",'Data input'!D34)</f>
        <v>Non-OECD countries are expected to account for the majority of investments in transmission and distribution networks. Investments are required for grid expansion and to enable consumers to access electricity. In total, the length of the global transmission and distribution network is expected to increase from 25 Mkm in 2012 to 93 Mkm in 2035 [6]. Depending on the region, the cost for transmission infrastructure varies between 4%-15% of the total investments and between 27%-34% for the distribution infrastructure.</v>
      </c>
      <c r="E28" s="454"/>
      <c r="F28" s="454"/>
      <c r="G28" s="454"/>
      <c r="H28" s="454"/>
      <c r="I28" s="454"/>
      <c r="J28" s="454"/>
      <c r="K28" s="454"/>
      <c r="L28" s="454"/>
      <c r="M28" s="454"/>
      <c r="N28" s="454"/>
      <c r="O28" s="455"/>
      <c r="AZ28" s="107" t="str">
        <f>D28</f>
        <v>Non-OECD countries are expected to account for the majority of investments in transmission and distribution networks. Investments are required for grid expansion and to enable consumers to access electricity. In total, the length of the global transmission and distribution network is expected to increase from 25 Mkm in 2012 to 93 Mkm in 2035 [6]. Depending on the region, the cost for transmission infrastructure varies between 4%-15% of the total investments and between 27%-34% for the distribution infrastructure.</v>
      </c>
    </row>
    <row r="29" spans="1:52" ht="16.5" thickBot="1">
      <c r="A29" s="1"/>
      <c r="B29" s="323" t="s">
        <v>91</v>
      </c>
      <c r="C29" s="324"/>
      <c r="D29" s="324"/>
      <c r="E29" s="324"/>
      <c r="F29" s="324"/>
      <c r="G29" s="324"/>
      <c r="H29" s="324"/>
      <c r="I29" s="324"/>
      <c r="J29" s="324"/>
      <c r="K29" s="324"/>
      <c r="L29" s="324"/>
      <c r="M29" s="324"/>
      <c r="N29" s="324"/>
      <c r="O29" s="387"/>
      <c r="AZ29" s="107"/>
    </row>
    <row r="30" spans="1:52" ht="16.5" thickBot="1">
      <c r="A30" s="1"/>
      <c r="B30" s="465" t="s">
        <v>92</v>
      </c>
      <c r="C30" s="466"/>
      <c r="D30" s="467">
        <v>2015</v>
      </c>
      <c r="E30" s="468"/>
      <c r="F30" s="468"/>
      <c r="G30" s="468"/>
      <c r="H30" s="468"/>
      <c r="I30" s="468"/>
      <c r="J30" s="468"/>
      <c r="K30" s="468"/>
      <c r="L30" s="468"/>
      <c r="M30" s="468"/>
      <c r="N30" s="468"/>
      <c r="O30" s="469"/>
      <c r="AZ30" s="107"/>
    </row>
    <row r="31" spans="1:52">
      <c r="A31" s="1"/>
      <c r="B31" s="470" t="s">
        <v>95</v>
      </c>
      <c r="C31" s="471"/>
      <c r="D31" s="329" t="s">
        <v>417</v>
      </c>
      <c r="E31" s="335"/>
      <c r="F31" s="335"/>
      <c r="G31" s="311" t="s">
        <v>414</v>
      </c>
      <c r="H31" s="312"/>
      <c r="I31" s="312"/>
      <c r="J31" s="312">
        <v>2030</v>
      </c>
      <c r="K31" s="312"/>
      <c r="L31" s="312"/>
      <c r="M31" s="312">
        <v>2050</v>
      </c>
      <c r="N31" s="312"/>
      <c r="O31" s="322"/>
      <c r="AZ31" s="107"/>
    </row>
    <row r="32" spans="1:52">
      <c r="A32" s="1"/>
      <c r="B32" s="472"/>
      <c r="C32" s="473"/>
      <c r="D32" s="315" t="str">
        <f>'Data input'!D38</f>
        <v xml:space="preserve">mln. € / </v>
      </c>
      <c r="E32" s="277" t="str">
        <f>IF('Data input'!D16="Please select"," ",'Data input'!D16)</f>
        <v>km</v>
      </c>
      <c r="F32" s="277"/>
      <c r="G32" s="307">
        <f>'Data input'!G38</f>
        <v>0.05</v>
      </c>
      <c r="H32" s="308"/>
      <c r="I32" s="308"/>
      <c r="J32" s="308">
        <f>'Data input'!L38</f>
        <v>0.05</v>
      </c>
      <c r="K32" s="308"/>
      <c r="L32" s="308"/>
      <c r="M32" s="308">
        <f>'Data input'!Q38</f>
        <v>0.05</v>
      </c>
      <c r="N32" s="308"/>
      <c r="O32" s="317"/>
      <c r="AZ32" s="107"/>
    </row>
    <row r="33" spans="1:52" ht="16.5" thickBot="1">
      <c r="A33" s="1"/>
      <c r="B33" s="474"/>
      <c r="C33" s="475"/>
      <c r="D33" s="327"/>
      <c r="E33" s="278"/>
      <c r="F33" s="278"/>
      <c r="G33" s="146">
        <f>IF('Data input'!G38="","Min",MIN('Data input'!G38:K38))</f>
        <v>4.4999999999999998E-2</v>
      </c>
      <c r="H33" s="476" t="s">
        <v>415</v>
      </c>
      <c r="I33" s="147">
        <f>IF('Data input'!G38="","Max",MAX('Data input'!G38:K38))</f>
        <v>7.3999999999999996E-2</v>
      </c>
      <c r="J33" s="148">
        <f>IF('Data input'!L38="","Min",MIN('Data input'!L38:P38))</f>
        <v>4.4999999999999998E-2</v>
      </c>
      <c r="K33" s="476" t="s">
        <v>415</v>
      </c>
      <c r="L33" s="147">
        <f>IF('Data input'!L38="","Max",MAX('Data input'!L38:P38))</f>
        <v>7.3999999999999996E-2</v>
      </c>
      <c r="M33" s="148">
        <f>IF('Data input'!Q38="","Min",MIN('Data input'!Q38:U38))</f>
        <v>4.4999999999999998E-2</v>
      </c>
      <c r="N33" s="476" t="s">
        <v>415</v>
      </c>
      <c r="O33" s="149">
        <f>IF('Data input'!Q38="","Max",MAX('Data input'!Q38:U38))</f>
        <v>7.3999999999999996E-2</v>
      </c>
      <c r="AZ33" s="107"/>
    </row>
    <row r="34" spans="1:52">
      <c r="A34" s="1"/>
      <c r="B34" s="477" t="s">
        <v>353</v>
      </c>
      <c r="C34" s="478"/>
      <c r="D34" s="315" t="str">
        <f>'Data input'!D40</f>
        <v xml:space="preserve">mln. € / </v>
      </c>
      <c r="E34" s="277" t="str">
        <f>IF('Data input'!D16="Please select"," ",'Data input'!D16)</f>
        <v>km</v>
      </c>
      <c r="F34" s="277"/>
      <c r="G34" s="307">
        <f>'Data input'!G40</f>
        <v>0</v>
      </c>
      <c r="H34" s="308"/>
      <c r="I34" s="308"/>
      <c r="J34" s="308">
        <f>'Data input'!L40</f>
        <v>0</v>
      </c>
      <c r="K34" s="308"/>
      <c r="L34" s="308"/>
      <c r="M34" s="308">
        <f>'Data input'!Q40</f>
        <v>0</v>
      </c>
      <c r="N34" s="308"/>
      <c r="O34" s="317"/>
      <c r="AZ34" s="107"/>
    </row>
    <row r="35" spans="1:52" ht="16.5" thickBot="1">
      <c r="A35" s="1"/>
      <c r="B35" s="479"/>
      <c r="C35" s="480"/>
      <c r="D35" s="327"/>
      <c r="E35" s="278"/>
      <c r="F35" s="278"/>
      <c r="G35" s="146" t="str">
        <f>IF('Data input'!G40="","Min",MIN('Data input'!G40:K40))</f>
        <v>Min</v>
      </c>
      <c r="H35" s="476" t="s">
        <v>415</v>
      </c>
      <c r="I35" s="147" t="str">
        <f>IF('Data input'!G40="","Max",MAX('Data input'!G40:K40))</f>
        <v>Max</v>
      </c>
      <c r="J35" s="148" t="str">
        <f>IF('Data input'!L40="","Min",MIN('Data input'!L40:P40))</f>
        <v>Min</v>
      </c>
      <c r="K35" s="476" t="s">
        <v>415</v>
      </c>
      <c r="L35" s="147" t="str">
        <f>IF('Data input'!L40="","Max",MAX('Data input'!L40:P40))</f>
        <v>Max</v>
      </c>
      <c r="M35" s="148" t="str">
        <f>IF('Data input'!Q40="","Min",MIN('Data input'!Q40:U40))</f>
        <v>Min</v>
      </c>
      <c r="N35" s="476" t="s">
        <v>415</v>
      </c>
      <c r="O35" s="149" t="str">
        <f>IF('Data input'!Q40="","Max",MAX('Data input'!Q40:U40))</f>
        <v>Max</v>
      </c>
      <c r="AZ35" s="107"/>
    </row>
    <row r="36" spans="1:52">
      <c r="A36" s="1"/>
      <c r="B36" s="470" t="s">
        <v>418</v>
      </c>
      <c r="C36" s="471"/>
      <c r="D36" s="315" t="str">
        <f>'Data input'!D42</f>
        <v xml:space="preserve">mln. € / </v>
      </c>
      <c r="E36" s="277" t="str">
        <f>IF('Data input'!D16="Please select"," ",'Data input'!D16)</f>
        <v>km</v>
      </c>
      <c r="F36" s="277"/>
      <c r="G36" s="307">
        <f>'Data input'!G42</f>
        <v>0</v>
      </c>
      <c r="H36" s="308"/>
      <c r="I36" s="308"/>
      <c r="J36" s="308">
        <f>'Data input'!L42</f>
        <v>0</v>
      </c>
      <c r="K36" s="308"/>
      <c r="L36" s="308"/>
      <c r="M36" s="308">
        <f>'Data input'!Q42</f>
        <v>0</v>
      </c>
      <c r="N36" s="308"/>
      <c r="O36" s="317"/>
      <c r="AZ36" s="107"/>
    </row>
    <row r="37" spans="1:52" ht="16.5" thickBot="1">
      <c r="A37" s="1"/>
      <c r="B37" s="474"/>
      <c r="C37" s="475"/>
      <c r="D37" s="327"/>
      <c r="E37" s="278"/>
      <c r="F37" s="278"/>
      <c r="G37" s="146" t="str">
        <f>IF('Data input'!G42="","Min",MIN('Data input'!G42:K42))</f>
        <v>Min</v>
      </c>
      <c r="H37" s="476" t="s">
        <v>415</v>
      </c>
      <c r="I37" s="147" t="str">
        <f>IF('Data input'!G42="","Max",MAX('Data input'!G42:K42))</f>
        <v>Max</v>
      </c>
      <c r="J37" s="148" t="str">
        <f>IF('Data input'!L42="","Min",MIN('Data input'!L42:P42))</f>
        <v>Min</v>
      </c>
      <c r="K37" s="476" t="s">
        <v>415</v>
      </c>
      <c r="L37" s="147" t="str">
        <f>IF('Data input'!L42="","Max",MAX('Data input'!L42:P42))</f>
        <v>Max</v>
      </c>
      <c r="M37" s="148" t="str">
        <f>IF('Data input'!Q42="","Min",MIN('Data input'!Q42:U42))</f>
        <v>Min</v>
      </c>
      <c r="N37" s="476" t="s">
        <v>415</v>
      </c>
      <c r="O37" s="149" t="str">
        <f>IF('Data input'!Q42="","Max",MAX('Data input'!Q42:U42))</f>
        <v>Max</v>
      </c>
      <c r="AZ37" s="107"/>
    </row>
    <row r="38" spans="1:52">
      <c r="A38" s="1"/>
      <c r="B38" s="470" t="s">
        <v>419</v>
      </c>
      <c r="C38" s="471"/>
      <c r="D38" s="315" t="str">
        <f>'Data input'!D44</f>
        <v xml:space="preserve">mln. € / </v>
      </c>
      <c r="E38" s="277" t="str">
        <f>IF('Data input'!E44="Please select based on chosen Functional Unit"," ",'Data input'!E44)</f>
        <v xml:space="preserve"> </v>
      </c>
      <c r="F38" s="277"/>
      <c r="G38" s="307">
        <f>'Data input'!G44</f>
        <v>0</v>
      </c>
      <c r="H38" s="308"/>
      <c r="I38" s="308"/>
      <c r="J38" s="308">
        <f>'Data input'!L44</f>
        <v>0</v>
      </c>
      <c r="K38" s="308"/>
      <c r="L38" s="308"/>
      <c r="M38" s="308">
        <f>'Data input'!Q44</f>
        <v>0</v>
      </c>
      <c r="N38" s="308"/>
      <c r="O38" s="317"/>
      <c r="AZ38" s="107"/>
    </row>
    <row r="39" spans="1:52" ht="16.5" thickBot="1">
      <c r="A39" s="1"/>
      <c r="B39" s="474"/>
      <c r="C39" s="475"/>
      <c r="D39" s="316"/>
      <c r="E39" s="328"/>
      <c r="F39" s="328"/>
      <c r="G39" s="145" t="str">
        <f>IF('Data input'!G44="","Min",MIN('Data input'!G44:K44))</f>
        <v>Min</v>
      </c>
      <c r="H39" s="464" t="s">
        <v>415</v>
      </c>
      <c r="I39" s="132" t="str">
        <f>IF('Data input'!G44="","Max",MAX('Data input'!G44:K44))</f>
        <v>Max</v>
      </c>
      <c r="J39" s="150" t="str">
        <f>IF('Data input'!L44="","Min",MIN('Data input'!L44:P44))</f>
        <v>Min</v>
      </c>
      <c r="K39" s="464" t="s">
        <v>415</v>
      </c>
      <c r="L39" s="132" t="str">
        <f>IF('Data input'!L44="","Max",MAX('Data input'!L44:P44))</f>
        <v>Max</v>
      </c>
      <c r="M39" s="150" t="str">
        <f>IF('Data input'!Q44="","Min",MIN('Data input'!Q44:U44))</f>
        <v>Min</v>
      </c>
      <c r="N39" s="464" t="s">
        <v>415</v>
      </c>
      <c r="O39" s="133" t="str">
        <f>IF('Data input'!Q44="","Max",MAX('Data input'!Q44:U44))</f>
        <v>Max</v>
      </c>
      <c r="AZ39" s="107"/>
    </row>
    <row r="40" spans="1:52" ht="63.75" thickBot="1">
      <c r="A40" s="1"/>
      <c r="B40" s="435" t="s">
        <v>356</v>
      </c>
      <c r="C40" s="481"/>
      <c r="D40" s="482" t="str">
        <f>IF('Data input'!D46="Explain here (e.g. other costs)"," ",'Data input'!D46)</f>
        <v>Costs are based on cable design to operate at 750V. The cost only takes into account the cost of the cables. Cable laying and installation are not accounted for, since it is highly dependant on the network characteristics, i.e. rural or densely populated areas - LV cables designed to operate at 750V current carrying capability range from 30 to 800A. This current varies according to the conductor's condition, its cross-section, insulation material and the number of grouped conductors.</v>
      </c>
      <c r="E40" s="483"/>
      <c r="F40" s="483"/>
      <c r="G40" s="483"/>
      <c r="H40" s="483"/>
      <c r="I40" s="483"/>
      <c r="J40" s="483"/>
      <c r="K40" s="483"/>
      <c r="L40" s="483"/>
      <c r="M40" s="483"/>
      <c r="N40" s="483"/>
      <c r="O40" s="484"/>
      <c r="AZ40" s="107" t="str">
        <f>D40</f>
        <v>Costs are based on cable design to operate at 750V. The cost only takes into account the cost of the cables. Cable laying and installation are not accounted for, since it is highly dependant on the network characteristics, i.e. rural or densely populated areas - LV cables designed to operate at 750V current carrying capability range from 30 to 800A. This current varies according to the conductor's condition, its cross-section, insulation material and the number of grouped conductors.</v>
      </c>
    </row>
    <row r="41" spans="1:52" ht="16.5" thickBot="1">
      <c r="A41" s="1"/>
      <c r="B41" s="396" t="s">
        <v>109</v>
      </c>
      <c r="C41" s="397"/>
      <c r="D41" s="398"/>
      <c r="E41" s="398"/>
      <c r="F41" s="398"/>
      <c r="G41" s="398"/>
      <c r="H41" s="398"/>
      <c r="I41" s="398"/>
      <c r="J41" s="398"/>
      <c r="K41" s="398"/>
      <c r="L41" s="398"/>
      <c r="M41" s="398"/>
      <c r="N41" s="398"/>
      <c r="O41" s="399"/>
      <c r="AZ41" s="107"/>
    </row>
    <row r="42" spans="1:52">
      <c r="A42" s="1"/>
      <c r="B42" s="470" t="s">
        <v>360</v>
      </c>
      <c r="C42" s="471"/>
      <c r="D42" s="329" t="s">
        <v>359</v>
      </c>
      <c r="E42" s="330"/>
      <c r="F42" s="165" t="s">
        <v>342</v>
      </c>
      <c r="G42" s="311" t="s">
        <v>414</v>
      </c>
      <c r="H42" s="312"/>
      <c r="I42" s="312"/>
      <c r="J42" s="312">
        <v>2030</v>
      </c>
      <c r="K42" s="312"/>
      <c r="L42" s="312"/>
      <c r="M42" s="312">
        <v>2050</v>
      </c>
      <c r="N42" s="312"/>
      <c r="O42" s="322"/>
      <c r="AZ42" s="107"/>
    </row>
    <row r="43" spans="1:52">
      <c r="A43" s="1"/>
      <c r="B43" s="472"/>
      <c r="C43" s="473"/>
      <c r="D43" s="303" t="s">
        <v>420</v>
      </c>
      <c r="E43" s="304"/>
      <c r="F43" s="309" t="s">
        <v>150</v>
      </c>
      <c r="G43" s="307">
        <f>'Data input'!G50</f>
        <v>-0.98</v>
      </c>
      <c r="H43" s="308"/>
      <c r="I43" s="308"/>
      <c r="J43" s="308">
        <f>'Data input'!L50</f>
        <v>-0.98</v>
      </c>
      <c r="K43" s="308"/>
      <c r="L43" s="308"/>
      <c r="M43" s="308">
        <f>'Data input'!Q50</f>
        <v>-0.98</v>
      </c>
      <c r="N43" s="308"/>
      <c r="O43" s="317"/>
      <c r="P43" s="79"/>
      <c r="AZ43" s="107"/>
    </row>
    <row r="44" spans="1:52">
      <c r="A44" s="1"/>
      <c r="B44" s="472"/>
      <c r="C44" s="473"/>
      <c r="D44" s="485" t="str">
        <f>IF('Data input'!D50="Please select main output here"," ",'Data input'!D50)</f>
        <v>Electricity</v>
      </c>
      <c r="E44" s="486"/>
      <c r="F44" s="310"/>
      <c r="G44" s="146">
        <f>IF('Data input'!G50="","Min",MIN('Data input'!G50:K50))</f>
        <v>-0.98</v>
      </c>
      <c r="H44" s="476" t="s">
        <v>415</v>
      </c>
      <c r="I44" s="147">
        <f>IF('Data input'!G50="","Max",MAX('Data input'!G50:K50))</f>
        <v>-0.98</v>
      </c>
      <c r="J44" s="148">
        <f>IF('Data input'!L50="","Min",MIN('Data input'!L50:P50))</f>
        <v>-0.98</v>
      </c>
      <c r="K44" s="476" t="s">
        <v>415</v>
      </c>
      <c r="L44" s="147">
        <f>IF('Data input'!L50="","Max",MAX('Data input'!L50:P50))</f>
        <v>-0.98</v>
      </c>
      <c r="M44" s="148">
        <f>IF('Data input'!Q50="","Min",MIN('Data input'!Q50:U50))</f>
        <v>-0.98</v>
      </c>
      <c r="N44" s="476" t="s">
        <v>415</v>
      </c>
      <c r="O44" s="149">
        <f>IF('Data input'!Q50="","Max",MAX('Data input'!Q50:U50))</f>
        <v>-0.98</v>
      </c>
      <c r="AZ44" s="107"/>
    </row>
    <row r="45" spans="1:52">
      <c r="A45" s="1"/>
      <c r="B45" s="472"/>
      <c r="C45" s="473"/>
      <c r="D45" s="487" t="str">
        <f>IF('Data input'!D52="Please select"," ",'Data input'!D52)</f>
        <v>Electricity</v>
      </c>
      <c r="E45" s="488"/>
      <c r="F45" s="270" t="s">
        <v>150</v>
      </c>
      <c r="G45" s="307">
        <f>'Data input'!G52</f>
        <v>1</v>
      </c>
      <c r="H45" s="308"/>
      <c r="I45" s="308"/>
      <c r="J45" s="308">
        <f>'Data input'!L52</f>
        <v>1</v>
      </c>
      <c r="K45" s="308"/>
      <c r="L45" s="308"/>
      <c r="M45" s="308">
        <f>'Data input'!Q52</f>
        <v>1</v>
      </c>
      <c r="N45" s="308"/>
      <c r="O45" s="317"/>
      <c r="AZ45" s="107"/>
    </row>
    <row r="46" spans="1:52">
      <c r="A46" s="1"/>
      <c r="B46" s="472"/>
      <c r="C46" s="473"/>
      <c r="D46" s="489"/>
      <c r="E46" s="490"/>
      <c r="F46" s="313"/>
      <c r="G46" s="146">
        <f>IF('Data input'!G52="","Min",MIN('Data input'!G52:K52))</f>
        <v>1</v>
      </c>
      <c r="H46" s="476" t="s">
        <v>415</v>
      </c>
      <c r="I46" s="147">
        <f>IF('Data input'!G52="","Max",MAX('Data input'!G52:K52))</f>
        <v>1</v>
      </c>
      <c r="J46" s="148">
        <f>IF('Data input'!L52="","Min",MIN('Data input'!L52:P52))</f>
        <v>1</v>
      </c>
      <c r="K46" s="476" t="s">
        <v>415</v>
      </c>
      <c r="L46" s="147">
        <f>IF('Data input'!L52="","Max",MAX('Data input'!L52:P52))</f>
        <v>1</v>
      </c>
      <c r="M46" s="148">
        <f>IF('Data input'!Q52="","Min",MIN('Data input'!Q52:U52))</f>
        <v>1</v>
      </c>
      <c r="N46" s="476" t="s">
        <v>415</v>
      </c>
      <c r="O46" s="149">
        <f>IF('Data input'!Q52="","Max",MAX('Data input'!Q52:U52))</f>
        <v>1</v>
      </c>
      <c r="AZ46" s="107"/>
    </row>
    <row r="47" spans="1:52">
      <c r="A47" s="1"/>
      <c r="B47" s="472"/>
      <c r="C47" s="473"/>
      <c r="D47" s="491" t="str">
        <f>IF('Data input'!D54="Please select"," ",'Data input'!D54)</f>
        <v>Propane</v>
      </c>
      <c r="E47" s="492"/>
      <c r="F47" s="270" t="s">
        <v>150</v>
      </c>
      <c r="G47" s="307">
        <f>'Data input'!G54</f>
        <v>0</v>
      </c>
      <c r="H47" s="308"/>
      <c r="I47" s="308"/>
      <c r="J47" s="308">
        <f>'Data input'!L54</f>
        <v>0</v>
      </c>
      <c r="K47" s="308"/>
      <c r="L47" s="308"/>
      <c r="M47" s="308">
        <f>'Data input'!Q54</f>
        <v>0</v>
      </c>
      <c r="N47" s="308"/>
      <c r="O47" s="317"/>
      <c r="AZ47" s="107"/>
    </row>
    <row r="48" spans="1:52">
      <c r="A48" s="1"/>
      <c r="B48" s="472"/>
      <c r="C48" s="473"/>
      <c r="D48" s="489"/>
      <c r="E48" s="490"/>
      <c r="F48" s="313"/>
      <c r="G48" s="146" t="str">
        <f>IF('Data input'!G54="","Min",MIN('Data input'!G54:K54))</f>
        <v>Min</v>
      </c>
      <c r="H48" s="476" t="s">
        <v>415</v>
      </c>
      <c r="I48" s="147" t="str">
        <f>IF('Data input'!G54="","Max",MAX('Data input'!G54:K54))</f>
        <v>Max</v>
      </c>
      <c r="J48" s="148" t="str">
        <f>IF('Data input'!L54="","Min",MIN('Data input'!L54:P54))</f>
        <v>Min</v>
      </c>
      <c r="K48" s="476" t="s">
        <v>415</v>
      </c>
      <c r="L48" s="147" t="str">
        <f>IF('Data input'!L54="","Max",MAX('Data input'!L54:P54))</f>
        <v>Max</v>
      </c>
      <c r="M48" s="148" t="str">
        <f>IF('Data input'!Q54="","Min",MIN('Data input'!Q54:U54))</f>
        <v>Min</v>
      </c>
      <c r="N48" s="476" t="s">
        <v>415</v>
      </c>
      <c r="O48" s="149" t="str">
        <f>IF('Data input'!Q54="","Max",MAX('Data input'!Q54:U54))</f>
        <v>Max</v>
      </c>
      <c r="AZ48" s="107"/>
    </row>
    <row r="49" spans="1:52">
      <c r="A49" s="1"/>
      <c r="B49" s="472"/>
      <c r="C49" s="473"/>
      <c r="D49" s="491" t="str">
        <f>IF('Data input'!D56="Please select"," ",'Data input'!D56)</f>
        <v xml:space="preserve"> </v>
      </c>
      <c r="E49" s="492"/>
      <c r="F49" s="270" t="s">
        <v>150</v>
      </c>
      <c r="G49" s="307">
        <f>'Data input'!G56</f>
        <v>0</v>
      </c>
      <c r="H49" s="308"/>
      <c r="I49" s="308"/>
      <c r="J49" s="308">
        <f>'Data input'!L56</f>
        <v>0</v>
      </c>
      <c r="K49" s="308"/>
      <c r="L49" s="308"/>
      <c r="M49" s="308">
        <f>'Data input'!Q56</f>
        <v>0</v>
      </c>
      <c r="N49" s="308"/>
      <c r="O49" s="317"/>
      <c r="AZ49" s="107"/>
    </row>
    <row r="50" spans="1:52" ht="16.5" thickBot="1">
      <c r="A50" s="1"/>
      <c r="B50" s="472"/>
      <c r="C50" s="473"/>
      <c r="D50" s="493"/>
      <c r="E50" s="494"/>
      <c r="F50" s="314"/>
      <c r="G50" s="145" t="str">
        <f>IF('Data input'!G56="","Min",MIN('Data input'!G56:K56))</f>
        <v>Min</v>
      </c>
      <c r="H50" s="464" t="s">
        <v>415</v>
      </c>
      <c r="I50" s="132" t="str">
        <f>IF('Data input'!G56="","Max",MAX('Data input'!G56:K56))</f>
        <v>Max</v>
      </c>
      <c r="J50" s="150" t="str">
        <f>IF('Data input'!L56="","Min",MIN('Data input'!L56:P56))</f>
        <v>Min</v>
      </c>
      <c r="K50" s="464" t="s">
        <v>415</v>
      </c>
      <c r="L50" s="132" t="str">
        <f>IF('Data input'!L56="","Max",MAX('Data input'!L56:P56))</f>
        <v>Max</v>
      </c>
      <c r="M50" s="150" t="str">
        <f>IF('Data input'!Q56="","Min",MIN('Data input'!Q56:U56))</f>
        <v>Min</v>
      </c>
      <c r="N50" s="464" t="s">
        <v>415</v>
      </c>
      <c r="O50" s="133" t="str">
        <f>IF('Data input'!Q56="","Max",MAX('Data input'!Q56:U56))</f>
        <v>Max</v>
      </c>
      <c r="AZ50" s="107"/>
    </row>
    <row r="51" spans="1:52" ht="63.75" thickBot="1">
      <c r="A51" s="1"/>
      <c r="B51" s="470" t="s">
        <v>361</v>
      </c>
      <c r="C51" s="495"/>
      <c r="D51" s="453" t="str">
        <f>IF('Data input'!D58="Explain here (e.g. flexible in and out)"," ",'Data input'!D58)</f>
        <v>Distribution systems account for the majority of the total transmission and distribution losses. Failure problems in distribution networks occur more often than transmission. The energy loss is similar in developed countries, i.e. around 5%, with similar infrastructure and population density [4]. For the Netherlands distribution losses are around 4% [4], of which part is due to cable losses and transformer losses. LV networks also account for part of these losses at around 1,9% [4].</v>
      </c>
      <c r="E51" s="454"/>
      <c r="F51" s="454"/>
      <c r="G51" s="454"/>
      <c r="H51" s="454"/>
      <c r="I51" s="454"/>
      <c r="J51" s="454"/>
      <c r="K51" s="454"/>
      <c r="L51" s="454"/>
      <c r="M51" s="454"/>
      <c r="N51" s="454"/>
      <c r="O51" s="455"/>
      <c r="AZ51" s="107" t="str">
        <f>D51</f>
        <v>Distribution systems account for the majority of the total transmission and distribution losses. Failure problems in distribution networks occur more often than transmission. The energy loss is similar in developed countries, i.e. around 5%, with similar infrastructure and population density [4]. For the Netherlands distribution losses are around 4% [4], of which part is due to cable losses and transformer losses. LV networks also account for part of these losses at around 1,9% [4].</v>
      </c>
    </row>
    <row r="52" spans="1:52" ht="16.5" thickBot="1">
      <c r="A52" s="1"/>
      <c r="B52" s="323" t="s">
        <v>363</v>
      </c>
      <c r="C52" s="324"/>
      <c r="D52" s="325"/>
      <c r="E52" s="325"/>
      <c r="F52" s="325"/>
      <c r="G52" s="325"/>
      <c r="H52" s="325"/>
      <c r="I52" s="325"/>
      <c r="J52" s="325"/>
      <c r="K52" s="325"/>
      <c r="L52" s="325"/>
      <c r="M52" s="325"/>
      <c r="N52" s="325"/>
      <c r="O52" s="326"/>
      <c r="AZ52" s="107"/>
    </row>
    <row r="53" spans="1:52">
      <c r="A53" s="1"/>
      <c r="B53" s="470" t="s">
        <v>364</v>
      </c>
      <c r="C53" s="471"/>
      <c r="D53" s="311" t="s">
        <v>365</v>
      </c>
      <c r="E53" s="312"/>
      <c r="F53" s="165" t="s">
        <v>342</v>
      </c>
      <c r="G53" s="311" t="s">
        <v>414</v>
      </c>
      <c r="H53" s="312"/>
      <c r="I53" s="312"/>
      <c r="J53" s="312">
        <v>2030</v>
      </c>
      <c r="K53" s="312"/>
      <c r="L53" s="312"/>
      <c r="M53" s="312">
        <v>2050</v>
      </c>
      <c r="N53" s="312"/>
      <c r="O53" s="322"/>
      <c r="AZ53" s="107"/>
    </row>
    <row r="54" spans="1:52">
      <c r="A54" s="1"/>
      <c r="B54" s="472"/>
      <c r="C54" s="473"/>
      <c r="D54" s="496" t="str">
        <f>IF('Data input'!D62="Specify here"," ",'Data input'!D62)</f>
        <v xml:space="preserve"> </v>
      </c>
      <c r="E54" s="497"/>
      <c r="F54" s="498" t="str">
        <f>IF('Data input'!F62="Specify here"," ",'Data input'!F62)</f>
        <v xml:space="preserve"> </v>
      </c>
      <c r="G54" s="307">
        <f>'Data input'!G62</f>
        <v>0</v>
      </c>
      <c r="H54" s="308"/>
      <c r="I54" s="308"/>
      <c r="J54" s="308">
        <f>'Data input'!L62</f>
        <v>0</v>
      </c>
      <c r="K54" s="308"/>
      <c r="L54" s="308"/>
      <c r="M54" s="308">
        <f>'Data input'!Q62</f>
        <v>0</v>
      </c>
      <c r="N54" s="308"/>
      <c r="O54" s="317"/>
      <c r="AZ54" s="107"/>
    </row>
    <row r="55" spans="1:52">
      <c r="A55" s="1"/>
      <c r="B55" s="472"/>
      <c r="C55" s="473"/>
      <c r="D55" s="496"/>
      <c r="E55" s="497"/>
      <c r="F55" s="498"/>
      <c r="G55" s="146" t="str">
        <f>IF('Data input'!G62="","Min",MIN('Data input'!G62:K62))</f>
        <v>Min</v>
      </c>
      <c r="H55" s="476" t="s">
        <v>415</v>
      </c>
      <c r="I55" s="147" t="str">
        <f>IF('Data input'!G62="","Max",MAX('Data input'!G62:K62))</f>
        <v>Max</v>
      </c>
      <c r="J55" s="148" t="str">
        <f>IF('Data input'!L62="","Min",MIN('Data input'!L62:P62))</f>
        <v>Min</v>
      </c>
      <c r="K55" s="476" t="s">
        <v>415</v>
      </c>
      <c r="L55" s="147" t="str">
        <f>IF('Data input'!L62="","Max",MAX('Data input'!L62:P62))</f>
        <v>Max</v>
      </c>
      <c r="M55" s="148" t="str">
        <f>IF('Data input'!Q62="","Min",MIN('Data input'!Q62:U62))</f>
        <v>Min</v>
      </c>
      <c r="N55" s="476" t="s">
        <v>415</v>
      </c>
      <c r="O55" s="149" t="str">
        <f>IF('Data input'!Q62="","Max",MAX('Data input'!Q62:U62))</f>
        <v>Max</v>
      </c>
      <c r="AZ55" s="107"/>
    </row>
    <row r="56" spans="1:52">
      <c r="A56" s="1"/>
      <c r="B56" s="472"/>
      <c r="C56" s="473"/>
      <c r="D56" s="496" t="str">
        <f>IF('Data input'!D64="Specify here"," ",'Data input'!D64)</f>
        <v xml:space="preserve"> </v>
      </c>
      <c r="E56" s="497"/>
      <c r="F56" s="498" t="str">
        <f>IF('Data input'!F64="Specify here"," ",'Data input'!F64)</f>
        <v xml:space="preserve"> </v>
      </c>
      <c r="G56" s="307">
        <f>'Data input'!G64</f>
        <v>0</v>
      </c>
      <c r="H56" s="308"/>
      <c r="I56" s="308"/>
      <c r="J56" s="308">
        <f>'Data input'!L64</f>
        <v>0</v>
      </c>
      <c r="K56" s="308"/>
      <c r="L56" s="308"/>
      <c r="M56" s="308">
        <f>'Data input'!Q64</f>
        <v>0</v>
      </c>
      <c r="N56" s="308"/>
      <c r="O56" s="317"/>
      <c r="AZ56" s="107"/>
    </row>
    <row r="57" spans="1:52" ht="16.5" thickBot="1">
      <c r="A57" s="1"/>
      <c r="B57" s="472"/>
      <c r="C57" s="473"/>
      <c r="D57" s="499"/>
      <c r="E57" s="500"/>
      <c r="F57" s="501"/>
      <c r="G57" s="145" t="str">
        <f>IF('Data input'!G64="","Min",MIN('Data input'!G64:K64))</f>
        <v>Min</v>
      </c>
      <c r="H57" s="464" t="s">
        <v>415</v>
      </c>
      <c r="I57" s="132" t="str">
        <f>IF('Data input'!G64="","Max",MAX('Data input'!G64:K64))</f>
        <v>Max</v>
      </c>
      <c r="J57" s="150" t="str">
        <f>IF('Data input'!L64="","Min",MIN('Data input'!L64:P64))</f>
        <v>Min</v>
      </c>
      <c r="K57" s="464" t="s">
        <v>415</v>
      </c>
      <c r="L57" s="132" t="str">
        <f>IF('Data input'!L64="","Max",MAX('Data input'!L64:P64))</f>
        <v>Max</v>
      </c>
      <c r="M57" s="150" t="str">
        <f>IF('Data input'!Q64="","Min",MIN('Data input'!Q64:U64))</f>
        <v>Min</v>
      </c>
      <c r="N57" s="464" t="s">
        <v>415</v>
      </c>
      <c r="O57" s="133" t="str">
        <f>IF('Data input'!Q64="","Max",MAX('Data input'!Q64:U64))</f>
        <v>Max</v>
      </c>
      <c r="AZ57" s="107"/>
    </row>
    <row r="58" spans="1:52" ht="16.5" thickBot="1">
      <c r="A58" s="1"/>
      <c r="B58" s="470" t="s">
        <v>366</v>
      </c>
      <c r="C58" s="495"/>
      <c r="D58" s="453" t="str">
        <f>IF('Data input'!D66="Explain here"," ",'Data input'!D66)</f>
        <v xml:space="preserve"> </v>
      </c>
      <c r="E58" s="454"/>
      <c r="F58" s="454"/>
      <c r="G58" s="454"/>
      <c r="H58" s="454"/>
      <c r="I58" s="454"/>
      <c r="J58" s="454"/>
      <c r="K58" s="454"/>
      <c r="L58" s="454"/>
      <c r="M58" s="454"/>
      <c r="N58" s="454"/>
      <c r="O58" s="455"/>
      <c r="AZ58" s="107" t="str">
        <f>D58</f>
        <v xml:space="preserve"> </v>
      </c>
    </row>
    <row r="59" spans="1:52" ht="16.5" thickBot="1">
      <c r="A59" s="1"/>
      <c r="B59" s="323" t="s">
        <v>368</v>
      </c>
      <c r="C59" s="324"/>
      <c r="D59" s="325"/>
      <c r="E59" s="325"/>
      <c r="F59" s="325"/>
      <c r="G59" s="325"/>
      <c r="H59" s="325"/>
      <c r="I59" s="325"/>
      <c r="J59" s="325"/>
      <c r="K59" s="325"/>
      <c r="L59" s="325"/>
      <c r="M59" s="325"/>
      <c r="N59" s="325"/>
      <c r="O59" s="326"/>
      <c r="AZ59" s="107"/>
    </row>
    <row r="60" spans="1:52">
      <c r="A60" s="1"/>
      <c r="B60" s="470" t="s">
        <v>121</v>
      </c>
      <c r="C60" s="471"/>
      <c r="D60" s="311" t="s">
        <v>369</v>
      </c>
      <c r="E60" s="312"/>
      <c r="F60" s="165" t="s">
        <v>342</v>
      </c>
      <c r="G60" s="311" t="s">
        <v>414</v>
      </c>
      <c r="H60" s="312"/>
      <c r="I60" s="312"/>
      <c r="J60" s="312">
        <v>2030</v>
      </c>
      <c r="K60" s="312"/>
      <c r="L60" s="312"/>
      <c r="M60" s="312">
        <v>2050</v>
      </c>
      <c r="N60" s="312"/>
      <c r="O60" s="322"/>
      <c r="AZ60" s="107"/>
    </row>
    <row r="61" spans="1:52">
      <c r="A61" s="1"/>
      <c r="B61" s="472"/>
      <c r="C61" s="473"/>
      <c r="D61" s="496" t="str">
        <f>IF('Data input'!D70="Please select"," ",'Data input'!D70)</f>
        <v xml:space="preserve"> </v>
      </c>
      <c r="E61" s="497"/>
      <c r="F61" s="502" t="str">
        <f>IF('Data input'!F70="Please select"," ",'Data input'!F70)</f>
        <v xml:space="preserve"> </v>
      </c>
      <c r="G61" s="307">
        <f>'Data input'!G70</f>
        <v>0</v>
      </c>
      <c r="H61" s="308"/>
      <c r="I61" s="308"/>
      <c r="J61" s="308">
        <f>'Data input'!L70</f>
        <v>0</v>
      </c>
      <c r="K61" s="308"/>
      <c r="L61" s="308"/>
      <c r="M61" s="308">
        <f>'Data input'!Q70</f>
        <v>0</v>
      </c>
      <c r="N61" s="308"/>
      <c r="O61" s="317"/>
      <c r="AZ61" s="107"/>
    </row>
    <row r="62" spans="1:52">
      <c r="A62" s="1"/>
      <c r="B62" s="472"/>
      <c r="C62" s="473"/>
      <c r="D62" s="496"/>
      <c r="E62" s="497"/>
      <c r="F62" s="502"/>
      <c r="G62" s="146" t="str">
        <f>IF('Data input'!G70="","Min",MIN('Data input'!G70:K70))</f>
        <v>Min</v>
      </c>
      <c r="H62" s="476" t="s">
        <v>415</v>
      </c>
      <c r="I62" s="147" t="str">
        <f>IF('Data input'!G70="","Max",MAX('Data input'!G70:K70))</f>
        <v>Max</v>
      </c>
      <c r="J62" s="148" t="str">
        <f>IF('Data input'!L70="","Min",MIN('Data input'!L70:P70))</f>
        <v>Min</v>
      </c>
      <c r="K62" s="476" t="s">
        <v>415</v>
      </c>
      <c r="L62" s="147" t="str">
        <f>IF('Data input'!L70="","Max",MAX('Data input'!L70:P70))</f>
        <v>Max</v>
      </c>
      <c r="M62" s="148" t="str">
        <f>IF('Data input'!Q70="","Min",MIN('Data input'!Q70:U70))</f>
        <v>Min</v>
      </c>
      <c r="N62" s="476" t="s">
        <v>415</v>
      </c>
      <c r="O62" s="149" t="str">
        <f>IF('Data input'!Q70="","Max",MAX('Data input'!Q70:U70))</f>
        <v>Max</v>
      </c>
      <c r="AZ62" s="107"/>
    </row>
    <row r="63" spans="1:52">
      <c r="A63" s="1"/>
      <c r="B63" s="472"/>
      <c r="C63" s="473"/>
      <c r="D63" s="496" t="str">
        <f>IF('Data input'!D72="Please select"," ",'Data input'!D72)</f>
        <v xml:space="preserve"> </v>
      </c>
      <c r="E63" s="497"/>
      <c r="F63" s="502" t="str">
        <f>IF('Data input'!F72="Please select"," ",'Data input'!F72)</f>
        <v xml:space="preserve"> </v>
      </c>
      <c r="G63" s="307">
        <f>'Data input'!G72</f>
        <v>0</v>
      </c>
      <c r="H63" s="308"/>
      <c r="I63" s="308"/>
      <c r="J63" s="308">
        <f>'Data input'!L72</f>
        <v>0</v>
      </c>
      <c r="K63" s="308"/>
      <c r="L63" s="308"/>
      <c r="M63" s="308">
        <f>'Data input'!Q72</f>
        <v>0</v>
      </c>
      <c r="N63" s="308"/>
      <c r="O63" s="317"/>
      <c r="AZ63" s="107"/>
    </row>
    <row r="64" spans="1:52">
      <c r="A64" s="1"/>
      <c r="B64" s="472"/>
      <c r="C64" s="473"/>
      <c r="D64" s="496"/>
      <c r="E64" s="497"/>
      <c r="F64" s="502"/>
      <c r="G64" s="146" t="str">
        <f>IF('Data input'!G72="","Min",MIN('Data input'!G72:K72))</f>
        <v>Min</v>
      </c>
      <c r="H64" s="476" t="s">
        <v>415</v>
      </c>
      <c r="I64" s="147" t="str">
        <f>IF('Data input'!G72="","Max",MAX('Data input'!G72:K72))</f>
        <v>Max</v>
      </c>
      <c r="J64" s="148" t="str">
        <f>IF('Data input'!L72="","Min",MIN('Data input'!L72:P72))</f>
        <v>Min</v>
      </c>
      <c r="K64" s="476" t="s">
        <v>415</v>
      </c>
      <c r="L64" s="147" t="str">
        <f>IF('Data input'!L72="","Max",MAX('Data input'!L72:P72))</f>
        <v>Max</v>
      </c>
      <c r="M64" s="148" t="str">
        <f>IF('Data input'!Q72="","Min",MIN('Data input'!Q72:U72))</f>
        <v>Min</v>
      </c>
      <c r="N64" s="476" t="s">
        <v>415</v>
      </c>
      <c r="O64" s="149" t="str">
        <f>IF('Data input'!Q72="","Max",MAX('Data input'!Q72:U72))</f>
        <v>Max</v>
      </c>
      <c r="AZ64" s="107"/>
    </row>
    <row r="65" spans="1:52">
      <c r="A65" s="1"/>
      <c r="B65" s="472"/>
      <c r="C65" s="473"/>
      <c r="D65" s="496" t="str">
        <f>IF('Data input'!D74="Please select"," ",'Data input'!D74)</f>
        <v xml:space="preserve"> </v>
      </c>
      <c r="E65" s="497"/>
      <c r="F65" s="502" t="str">
        <f>IF('Data input'!F74="Please select"," ",'Data input'!F74)</f>
        <v xml:space="preserve"> </v>
      </c>
      <c r="G65" s="307">
        <f>'Data input'!G74</f>
        <v>0</v>
      </c>
      <c r="H65" s="308"/>
      <c r="I65" s="308"/>
      <c r="J65" s="308">
        <f>'Data input'!L74</f>
        <v>0</v>
      </c>
      <c r="K65" s="308"/>
      <c r="L65" s="308"/>
      <c r="M65" s="308">
        <f>'Data input'!Q74</f>
        <v>0</v>
      </c>
      <c r="N65" s="308"/>
      <c r="O65" s="317"/>
      <c r="AZ65" s="107"/>
    </row>
    <row r="66" spans="1:52">
      <c r="A66" s="1"/>
      <c r="B66" s="472"/>
      <c r="C66" s="473"/>
      <c r="D66" s="496"/>
      <c r="E66" s="497"/>
      <c r="F66" s="502"/>
      <c r="G66" s="146" t="str">
        <f>IF('Data input'!G74="","Min",MIN('Data input'!G74:K74))</f>
        <v>Min</v>
      </c>
      <c r="H66" s="476" t="s">
        <v>415</v>
      </c>
      <c r="I66" s="147" t="str">
        <f>IF('Data input'!G74="","Max",MAX('Data input'!G74:K74))</f>
        <v>Max</v>
      </c>
      <c r="J66" s="148" t="str">
        <f>IF('Data input'!L74="","Min",MIN('Data input'!L74:P74))</f>
        <v>Min</v>
      </c>
      <c r="K66" s="476" t="s">
        <v>415</v>
      </c>
      <c r="L66" s="147" t="str">
        <f>IF('Data input'!L74="","Max",MAX('Data input'!L74:P74))</f>
        <v>Max</v>
      </c>
      <c r="M66" s="148" t="str">
        <f>IF('Data input'!Q74="","Min",MIN('Data input'!Q74:U74))</f>
        <v>Min</v>
      </c>
      <c r="N66" s="476" t="s">
        <v>415</v>
      </c>
      <c r="O66" s="149" t="str">
        <f>IF('Data input'!Q74="","Max",MAX('Data input'!Q74:U74))</f>
        <v>Max</v>
      </c>
      <c r="AZ66" s="107"/>
    </row>
    <row r="67" spans="1:52">
      <c r="A67" s="1"/>
      <c r="B67" s="472"/>
      <c r="C67" s="473"/>
      <c r="D67" s="496" t="str">
        <f>IF('Data input'!D76="Please select"," ",'Data input'!D76)</f>
        <v xml:space="preserve"> </v>
      </c>
      <c r="E67" s="497"/>
      <c r="F67" s="502" t="str">
        <f>IF('Data input'!F76="Please select"," ",'Data input'!F76)</f>
        <v xml:space="preserve"> </v>
      </c>
      <c r="G67" s="307">
        <f>'Data input'!G76</f>
        <v>0</v>
      </c>
      <c r="H67" s="308"/>
      <c r="I67" s="308"/>
      <c r="J67" s="308">
        <f>'Data input'!L76</f>
        <v>0</v>
      </c>
      <c r="K67" s="308"/>
      <c r="L67" s="308"/>
      <c r="M67" s="308">
        <f>'Data input'!Q76</f>
        <v>0</v>
      </c>
      <c r="N67" s="308"/>
      <c r="O67" s="317"/>
      <c r="AZ67" s="107"/>
    </row>
    <row r="68" spans="1:52" ht="16.5" thickBot="1">
      <c r="A68" s="1"/>
      <c r="B68" s="472"/>
      <c r="C68" s="473"/>
      <c r="D68" s="499"/>
      <c r="E68" s="500"/>
      <c r="F68" s="503"/>
      <c r="G68" s="145" t="str">
        <f>IF('Data input'!G76="","Min",MIN('Data input'!G76:K76))</f>
        <v>Min</v>
      </c>
      <c r="H68" s="464" t="s">
        <v>415</v>
      </c>
      <c r="I68" s="132" t="str">
        <f>IF('Data input'!G76="","Max",MAX('Data input'!G76:K76))</f>
        <v>Max</v>
      </c>
      <c r="J68" s="150" t="str">
        <f>IF('Data input'!L76="","Min",MIN('Data input'!L76:P76))</f>
        <v>Min</v>
      </c>
      <c r="K68" s="464" t="s">
        <v>415</v>
      </c>
      <c r="L68" s="132" t="str">
        <f>IF('Data input'!L76="","Max",MAX('Data input'!L76:P76))</f>
        <v>Max</v>
      </c>
      <c r="M68" s="150" t="str">
        <f>IF('Data input'!Q76="","Min",MIN('Data input'!Q76:U76))</f>
        <v>Min</v>
      </c>
      <c r="N68" s="464" t="s">
        <v>415</v>
      </c>
      <c r="O68" s="133" t="str">
        <f>IF('Data input'!Q76="","Max",MAX('Data input'!Q76:U76))</f>
        <v>Max</v>
      </c>
      <c r="AZ68" s="107"/>
    </row>
    <row r="69" spans="1:52" ht="16.5" thickBot="1">
      <c r="A69" s="1"/>
      <c r="B69" s="470" t="s">
        <v>370</v>
      </c>
      <c r="C69" s="495"/>
      <c r="D69" s="453" t="str">
        <f>IF('Data input'!D78="Explain here (e.g. emission factors if calculated)"," ",'Data input'!D78)</f>
        <v xml:space="preserve"> </v>
      </c>
      <c r="E69" s="454"/>
      <c r="F69" s="454"/>
      <c r="G69" s="454"/>
      <c r="H69" s="454"/>
      <c r="I69" s="454"/>
      <c r="J69" s="454"/>
      <c r="K69" s="454"/>
      <c r="L69" s="454"/>
      <c r="M69" s="454"/>
      <c r="N69" s="454"/>
      <c r="O69" s="455"/>
      <c r="AZ69" s="107" t="str">
        <f>D69</f>
        <v xml:space="preserve"> </v>
      </c>
    </row>
    <row r="70" spans="1:52" ht="16.5" thickBot="1">
      <c r="A70" s="1"/>
      <c r="B70" s="395" t="s">
        <v>372</v>
      </c>
      <c r="C70" s="325"/>
      <c r="D70" s="325"/>
      <c r="E70" s="325"/>
      <c r="F70" s="325"/>
      <c r="G70" s="325"/>
      <c r="H70" s="325"/>
      <c r="I70" s="325"/>
      <c r="J70" s="325"/>
      <c r="K70" s="325"/>
      <c r="L70" s="325"/>
      <c r="M70" s="325"/>
      <c r="N70" s="325"/>
      <c r="O70" s="326"/>
      <c r="AZ70" s="107"/>
    </row>
    <row r="71" spans="1:52">
      <c r="A71" s="1"/>
      <c r="B71" s="320" t="s">
        <v>383</v>
      </c>
      <c r="C71" s="321"/>
      <c r="D71" s="311" t="s">
        <v>342</v>
      </c>
      <c r="E71" s="312"/>
      <c r="F71" s="367"/>
      <c r="G71" s="311" t="s">
        <v>414</v>
      </c>
      <c r="H71" s="312"/>
      <c r="I71" s="312"/>
      <c r="J71" s="312">
        <v>2030</v>
      </c>
      <c r="K71" s="312"/>
      <c r="L71" s="312"/>
      <c r="M71" s="312">
        <v>2050</v>
      </c>
      <c r="N71" s="312"/>
      <c r="O71" s="322"/>
      <c r="AZ71" s="107"/>
    </row>
    <row r="72" spans="1:52">
      <c r="A72" s="1"/>
      <c r="B72" s="504" t="str">
        <f>IF('Data input'!B82="Add here"," ",'Data input'!B82)</f>
        <v xml:space="preserve"> </v>
      </c>
      <c r="C72" s="409"/>
      <c r="D72" s="401" t="str">
        <f>IF('Data input'!D82="Specify here"," ",'Data input'!D82)</f>
        <v xml:space="preserve"> </v>
      </c>
      <c r="E72" s="402"/>
      <c r="F72" s="403"/>
      <c r="G72" s="307">
        <f>'Data input'!G82</f>
        <v>0</v>
      </c>
      <c r="H72" s="308"/>
      <c r="I72" s="308"/>
      <c r="J72" s="308">
        <f>'Data input'!L82</f>
        <v>0</v>
      </c>
      <c r="K72" s="308"/>
      <c r="L72" s="308"/>
      <c r="M72" s="308">
        <f>'Data input'!Q82</f>
        <v>0</v>
      </c>
      <c r="N72" s="308"/>
      <c r="O72" s="317"/>
      <c r="AZ72" s="107"/>
    </row>
    <row r="73" spans="1:52">
      <c r="A73" s="1"/>
      <c r="B73" s="504"/>
      <c r="C73" s="409"/>
      <c r="D73" s="401"/>
      <c r="E73" s="402"/>
      <c r="F73" s="403"/>
      <c r="G73" s="146" t="str">
        <f>IF('Data input'!G82="","Min",MIN('Data input'!G82:K82))</f>
        <v>Min</v>
      </c>
      <c r="H73" s="476" t="s">
        <v>415</v>
      </c>
      <c r="I73" s="147" t="str">
        <f>IF('Data input'!G82="","Max",MAX('Data input'!G82:K82))</f>
        <v>Max</v>
      </c>
      <c r="J73" s="148" t="str">
        <f>IF('Data input'!L82="","Min",MIN('Data input'!L82:P82))</f>
        <v>Min</v>
      </c>
      <c r="K73" s="476" t="s">
        <v>415</v>
      </c>
      <c r="L73" s="147" t="str">
        <f>IF('Data input'!L82="","Max",MAX('Data input'!L82:P82))</f>
        <v>Max</v>
      </c>
      <c r="M73" s="148" t="str">
        <f>IF('Data input'!Q82="","Min",MIN('Data input'!Q82:U82))</f>
        <v>Min</v>
      </c>
      <c r="N73" s="476" t="s">
        <v>415</v>
      </c>
      <c r="O73" s="149" t="str">
        <f>IF('Data input'!Q82="","Max",MAX('Data input'!Q82:U82))</f>
        <v>Max</v>
      </c>
      <c r="AZ73" s="107"/>
    </row>
    <row r="74" spans="1:52">
      <c r="A74" s="1"/>
      <c r="B74" s="504" t="str">
        <f>IF('Data input'!B84="Add here"," ",'Data input'!B84)</f>
        <v xml:space="preserve"> </v>
      </c>
      <c r="C74" s="409"/>
      <c r="D74" s="318" t="str">
        <f>IF('Data input'!D84="Specify here"," ",'Data input'!D84)</f>
        <v xml:space="preserve"> </v>
      </c>
      <c r="E74" s="309"/>
      <c r="F74" s="309"/>
      <c r="G74" s="307">
        <f>'Data input'!G84</f>
        <v>0</v>
      </c>
      <c r="H74" s="308"/>
      <c r="I74" s="308"/>
      <c r="J74" s="308">
        <f>'Data input'!L84</f>
        <v>0</v>
      </c>
      <c r="K74" s="308"/>
      <c r="L74" s="308"/>
      <c r="M74" s="308">
        <f>'Data input'!Q84</f>
        <v>0</v>
      </c>
      <c r="N74" s="308"/>
      <c r="O74" s="317"/>
      <c r="AZ74" s="107"/>
    </row>
    <row r="75" spans="1:52">
      <c r="A75" s="1"/>
      <c r="B75" s="504"/>
      <c r="C75" s="409"/>
      <c r="D75" s="319"/>
      <c r="E75" s="310"/>
      <c r="F75" s="310"/>
      <c r="G75" s="146" t="str">
        <f>IF('Data input'!G84="","Min",MIN('Data input'!G84:K84))</f>
        <v>Min</v>
      </c>
      <c r="H75" s="476" t="s">
        <v>415</v>
      </c>
      <c r="I75" s="147" t="str">
        <f>IF('Data input'!G84="","Max",MAX('Data input'!G84:K84))</f>
        <v>Max</v>
      </c>
      <c r="J75" s="148" t="str">
        <f>IF('Data input'!L84="","Min",MIN('Data input'!L84:P84))</f>
        <v>Min</v>
      </c>
      <c r="K75" s="476" t="s">
        <v>415</v>
      </c>
      <c r="L75" s="147" t="str">
        <f>IF('Data input'!L84="","Max",MAX('Data input'!L84:P84))</f>
        <v>Max</v>
      </c>
      <c r="M75" s="148" t="str">
        <f>IF('Data input'!Q84="","Min",MIN('Data input'!Q84:U84))</f>
        <v>Min</v>
      </c>
      <c r="N75" s="476" t="s">
        <v>415</v>
      </c>
      <c r="O75" s="149" t="str">
        <f>IF('Data input'!Q84="","Max",MAX('Data input'!Q84:U84))</f>
        <v>Max</v>
      </c>
      <c r="AZ75" s="107"/>
    </row>
    <row r="76" spans="1:52">
      <c r="A76" s="1"/>
      <c r="B76" s="504" t="str">
        <f>IF('Data input'!B86="Add here"," ",'Data input'!B86)</f>
        <v xml:space="preserve"> </v>
      </c>
      <c r="C76" s="409"/>
      <c r="D76" s="318" t="str">
        <f>IF('Data input'!D86="Specify here"," ",'Data input'!D86)</f>
        <v xml:space="preserve"> </v>
      </c>
      <c r="E76" s="309"/>
      <c r="F76" s="309"/>
      <c r="G76" s="307">
        <f>'Data input'!G86</f>
        <v>0</v>
      </c>
      <c r="H76" s="308"/>
      <c r="I76" s="308"/>
      <c r="J76" s="308">
        <f>'Data input'!L86</f>
        <v>0</v>
      </c>
      <c r="K76" s="308"/>
      <c r="L76" s="308"/>
      <c r="M76" s="308">
        <f>'Data input'!Q86</f>
        <v>0</v>
      </c>
      <c r="N76" s="308"/>
      <c r="O76" s="317"/>
      <c r="AZ76" s="107"/>
    </row>
    <row r="77" spans="1:52">
      <c r="A77" s="1"/>
      <c r="B77" s="504"/>
      <c r="C77" s="409"/>
      <c r="D77" s="319"/>
      <c r="E77" s="310"/>
      <c r="F77" s="310"/>
      <c r="G77" s="146" t="str">
        <f>IF('Data input'!G86="","Min",MIN('Data input'!G86:K86))</f>
        <v>Min</v>
      </c>
      <c r="H77" s="476" t="s">
        <v>415</v>
      </c>
      <c r="I77" s="147" t="str">
        <f>IF('Data input'!G86="","Max",MAX('Data input'!G86:K86))</f>
        <v>Max</v>
      </c>
      <c r="J77" s="148" t="str">
        <f>IF('Data input'!L86="","Min",MIN('Data input'!L86:P86))</f>
        <v>Min</v>
      </c>
      <c r="K77" s="476" t="s">
        <v>415</v>
      </c>
      <c r="L77" s="147" t="str">
        <f>IF('Data input'!L86="","Max",MAX('Data input'!L86:P86))</f>
        <v>Max</v>
      </c>
      <c r="M77" s="148" t="str">
        <f>IF('Data input'!Q86="","Min",MIN('Data input'!Q86:U86))</f>
        <v>Min</v>
      </c>
      <c r="N77" s="476" t="s">
        <v>415</v>
      </c>
      <c r="O77" s="149" t="str">
        <f>IF('Data input'!Q86="","Max",MAX('Data input'!Q86:U86))</f>
        <v>Max</v>
      </c>
      <c r="AZ77" s="107"/>
    </row>
    <row r="78" spans="1:52">
      <c r="A78" s="1"/>
      <c r="B78" s="504" t="str">
        <f>IF('Data input'!B88="Add here"," ",'Data input'!B88)</f>
        <v xml:space="preserve"> </v>
      </c>
      <c r="C78" s="409"/>
      <c r="D78" s="318" t="str">
        <f>IF('Data input'!D88="Specify here"," ",'Data input'!D88)</f>
        <v xml:space="preserve"> </v>
      </c>
      <c r="E78" s="309"/>
      <c r="F78" s="309"/>
      <c r="G78" s="307">
        <f>'Data input'!G88</f>
        <v>0</v>
      </c>
      <c r="H78" s="308"/>
      <c r="I78" s="308"/>
      <c r="J78" s="308">
        <f>'Data input'!L88</f>
        <v>0</v>
      </c>
      <c r="K78" s="308"/>
      <c r="L78" s="308"/>
      <c r="M78" s="308">
        <f>'Data input'!Q88</f>
        <v>0</v>
      </c>
      <c r="N78" s="308"/>
      <c r="O78" s="317"/>
      <c r="AZ78" s="107"/>
    </row>
    <row r="79" spans="1:52" ht="16.5" thickBot="1">
      <c r="A79" s="1"/>
      <c r="B79" s="505"/>
      <c r="C79" s="422"/>
      <c r="D79" s="319"/>
      <c r="E79" s="310"/>
      <c r="F79" s="310"/>
      <c r="G79" s="145" t="str">
        <f>IF('Data input'!G88="","Min",MIN('Data input'!G88:K88))</f>
        <v>Min</v>
      </c>
      <c r="H79" s="464" t="s">
        <v>415</v>
      </c>
      <c r="I79" s="132" t="str">
        <f>IF('Data input'!G88="","Max",MAX('Data input'!G88:K88))</f>
        <v>Max</v>
      </c>
      <c r="J79" s="150" t="str">
        <f>IF('Data input'!L88="","Min",MIN('Data input'!L88:P88))</f>
        <v>Min</v>
      </c>
      <c r="K79" s="464" t="s">
        <v>415</v>
      </c>
      <c r="L79" s="132" t="str">
        <f>IF('Data input'!L88="","Max",MAX('Data input'!L88:P88))</f>
        <v>Max</v>
      </c>
      <c r="M79" s="150" t="str">
        <f>IF('Data input'!Q88="","Min",MIN('Data input'!Q88:U88))</f>
        <v>Min</v>
      </c>
      <c r="N79" s="464" t="s">
        <v>415</v>
      </c>
      <c r="O79" s="133" t="str">
        <f>IF('Data input'!Q88="","Max",MAX('Data input'!Q88:U88))</f>
        <v>Max</v>
      </c>
      <c r="AZ79" s="107"/>
    </row>
    <row r="80" spans="1:52" ht="16.5" thickBot="1">
      <c r="A80" s="1"/>
      <c r="B80" s="440" t="s">
        <v>349</v>
      </c>
      <c r="C80" s="441"/>
      <c r="D80" s="506" t="str">
        <f>IF('Data input'!D90="Explain here"," ",'Data input'!D90)</f>
        <v xml:space="preserve"> </v>
      </c>
      <c r="E80" s="507"/>
      <c r="F80" s="507"/>
      <c r="G80" s="507"/>
      <c r="H80" s="507"/>
      <c r="I80" s="507"/>
      <c r="J80" s="507"/>
      <c r="K80" s="507"/>
      <c r="L80" s="507"/>
      <c r="M80" s="507"/>
      <c r="N80" s="507"/>
      <c r="O80" s="508"/>
      <c r="AZ80" s="107" t="str">
        <f>D80</f>
        <v xml:space="preserve"> </v>
      </c>
    </row>
    <row r="81" spans="1:52" ht="16.5" thickBot="1">
      <c r="A81" s="1"/>
      <c r="B81" s="400" t="s">
        <v>130</v>
      </c>
      <c r="C81" s="398"/>
      <c r="D81" s="398"/>
      <c r="E81" s="398"/>
      <c r="F81" s="398"/>
      <c r="G81" s="398"/>
      <c r="H81" s="398"/>
      <c r="I81" s="398"/>
      <c r="J81" s="398"/>
      <c r="K81" s="398"/>
      <c r="L81" s="398"/>
      <c r="M81" s="398"/>
      <c r="N81" s="398"/>
      <c r="O81" s="399"/>
      <c r="AZ81" s="107"/>
    </row>
    <row r="82" spans="1:52" ht="15.75" customHeight="1">
      <c r="A82" s="1"/>
      <c r="B82" s="168">
        <f>IF('Data input'!B92="Specify complete references and data sources used here in order of importance (mostly used)"," ",'Data input'!B92)</f>
        <v>1</v>
      </c>
      <c r="C82" s="299" t="str">
        <f>IF('Data input'!C92="Specify complete references and data sources used here in order of importance (mostly used)"," ",'Data input'!C92)</f>
        <v>CE DELFT (2017). Net voor de Toekomst.</v>
      </c>
      <c r="D82" s="299"/>
      <c r="E82" s="299"/>
      <c r="F82" s="299"/>
      <c r="G82" s="299"/>
      <c r="H82" s="299"/>
      <c r="I82" s="299"/>
      <c r="J82" s="299"/>
      <c r="K82" s="299"/>
      <c r="L82" s="299"/>
      <c r="M82" s="299"/>
      <c r="N82" s="299"/>
      <c r="O82" s="300"/>
      <c r="AZ82" s="107">
        <f>B82</f>
        <v>1</v>
      </c>
    </row>
    <row r="83" spans="1:52">
      <c r="A83" s="1" t="s">
        <v>421</v>
      </c>
      <c r="B83" s="164">
        <f>IF('Data input'!B93=""," ",'Data input'!B93)</f>
        <v>2</v>
      </c>
      <c r="C83" s="295" t="str">
        <f>IF('Data input'!C93=""," ",'Data input'!C93)</f>
        <v>M. Nijhuis, M. Gibescu, J.F.G. Cobben (2017). Valuation of measurement data for low voltage network expansion planning, Electric Power Systems Research.</v>
      </c>
      <c r="D83" s="295" t="str">
        <f>IF('Data input'!E93=""," ",'Data input'!E93)</f>
        <v xml:space="preserve"> </v>
      </c>
      <c r="E83" s="295" t="str">
        <f>IF('Data input'!F93=""," ",'Data input'!F93)</f>
        <v xml:space="preserve"> </v>
      </c>
      <c r="F83" s="295" t="str">
        <f>IF('Data input'!G93=""," ",'Data input'!G93)</f>
        <v xml:space="preserve"> </v>
      </c>
      <c r="G83" s="295" t="str">
        <f>IF('Data input'!H93=""," ",'Data input'!H93)</f>
        <v xml:space="preserve"> </v>
      </c>
      <c r="H83" s="295" t="str">
        <f>IF('Data input'!I93=""," ",'Data input'!I93)</f>
        <v xml:space="preserve"> </v>
      </c>
      <c r="I83" s="295" t="str">
        <f>IF('Data input'!J93=""," ",'Data input'!J93)</f>
        <v xml:space="preserve"> </v>
      </c>
      <c r="J83" s="295" t="str">
        <f>IF('Data input'!K93=""," ",'Data input'!K93)</f>
        <v xml:space="preserve"> </v>
      </c>
      <c r="K83" s="295" t="str">
        <f>IF('Data input'!L93=""," ",'Data input'!L93)</f>
        <v xml:space="preserve"> </v>
      </c>
      <c r="L83" s="295" t="str">
        <f>IF('Data input'!M93=""," ",'Data input'!M93)</f>
        <v xml:space="preserve"> </v>
      </c>
      <c r="M83" s="295" t="str">
        <f>IF('Data input'!N93=""," ",'Data input'!N93)</f>
        <v xml:space="preserve"> </v>
      </c>
      <c r="N83" s="295" t="str">
        <f>IF('Data input'!O93=""," ",'Data input'!O93)</f>
        <v xml:space="preserve"> </v>
      </c>
      <c r="O83" s="296" t="str">
        <f>IF('Data input'!P93=""," ",'Data input'!P93)</f>
        <v xml:space="preserve"> </v>
      </c>
      <c r="AZ83" s="107">
        <f t="shared" ref="AZ83:AZ92" si="0">B83</f>
        <v>2</v>
      </c>
    </row>
    <row r="84" spans="1:52" ht="15.75" customHeight="1">
      <c r="A84" s="1"/>
      <c r="B84" s="164">
        <f>IF('Data input'!B94=""," ",'Data input'!B94)</f>
        <v>3</v>
      </c>
      <c r="C84" s="295" t="str">
        <f>IF('Data input'!C94=""," ",'Data input'!C94)</f>
        <v>PBL's ENSYSI Model Database.</v>
      </c>
      <c r="D84" s="295" t="str">
        <f>IF('Data input'!E94=""," ",'Data input'!E94)</f>
        <v xml:space="preserve"> </v>
      </c>
      <c r="E84" s="295" t="str">
        <f>IF('Data input'!F94=""," ",'Data input'!F94)</f>
        <v xml:space="preserve"> </v>
      </c>
      <c r="F84" s="295" t="str">
        <f>IF('Data input'!G94=""," ",'Data input'!G94)</f>
        <v xml:space="preserve"> </v>
      </c>
      <c r="G84" s="295" t="str">
        <f>IF('Data input'!H94=""," ",'Data input'!H94)</f>
        <v xml:space="preserve"> </v>
      </c>
      <c r="H84" s="295" t="str">
        <f>IF('Data input'!I94=""," ",'Data input'!I94)</f>
        <v xml:space="preserve"> </v>
      </c>
      <c r="I84" s="295" t="str">
        <f>IF('Data input'!J94=""," ",'Data input'!J94)</f>
        <v xml:space="preserve"> </v>
      </c>
      <c r="J84" s="295" t="str">
        <f>IF('Data input'!K94=""," ",'Data input'!K94)</f>
        <v xml:space="preserve"> </v>
      </c>
      <c r="K84" s="295" t="str">
        <f>IF('Data input'!L94=""," ",'Data input'!L94)</f>
        <v xml:space="preserve"> </v>
      </c>
      <c r="L84" s="295" t="str">
        <f>IF('Data input'!M94=""," ",'Data input'!M94)</f>
        <v xml:space="preserve"> </v>
      </c>
      <c r="M84" s="295" t="str">
        <f>IF('Data input'!N94=""," ",'Data input'!N94)</f>
        <v xml:space="preserve"> </v>
      </c>
      <c r="N84" s="295" t="str">
        <f>IF('Data input'!O94=""," ",'Data input'!O94)</f>
        <v xml:space="preserve"> </v>
      </c>
      <c r="O84" s="296" t="str">
        <f>IF('Data input'!P94=""," ",'Data input'!P94)</f>
        <v xml:space="preserve"> </v>
      </c>
      <c r="AZ84" s="107">
        <f t="shared" si="0"/>
        <v>3</v>
      </c>
    </row>
    <row r="85" spans="1:52" ht="15.75" customHeight="1">
      <c r="A85" s="1"/>
      <c r="B85" s="164">
        <f>IF('Data input'!B95=""," ",'Data input'!B95)</f>
        <v>4</v>
      </c>
      <c r="C85" s="295" t="str">
        <f>IF('Data input'!C95=""," ",'Data input'!C95)</f>
        <v>G. Celli et al (2017). Containment of power losses in LV networks with high penetration of distributed generation.</v>
      </c>
      <c r="D85" s="295" t="str">
        <f>IF('Data input'!E95=""," ",'Data input'!E95)</f>
        <v xml:space="preserve"> </v>
      </c>
      <c r="E85" s="295" t="str">
        <f>IF('Data input'!F95=""," ",'Data input'!F95)</f>
        <v xml:space="preserve"> </v>
      </c>
      <c r="F85" s="295" t="str">
        <f>IF('Data input'!G95=""," ",'Data input'!G95)</f>
        <v xml:space="preserve"> </v>
      </c>
      <c r="G85" s="295" t="str">
        <f>IF('Data input'!H95=""," ",'Data input'!H95)</f>
        <v xml:space="preserve"> </v>
      </c>
      <c r="H85" s="295" t="str">
        <f>IF('Data input'!I95=""," ",'Data input'!I95)</f>
        <v xml:space="preserve"> </v>
      </c>
      <c r="I85" s="295" t="str">
        <f>IF('Data input'!J95=""," ",'Data input'!J95)</f>
        <v xml:space="preserve"> </v>
      </c>
      <c r="J85" s="295" t="str">
        <f>IF('Data input'!K95=""," ",'Data input'!K95)</f>
        <v xml:space="preserve"> </v>
      </c>
      <c r="K85" s="295" t="str">
        <f>IF('Data input'!L95=""," ",'Data input'!L95)</f>
        <v xml:space="preserve"> </v>
      </c>
      <c r="L85" s="295" t="str">
        <f>IF('Data input'!M95=""," ",'Data input'!M95)</f>
        <v xml:space="preserve"> </v>
      </c>
      <c r="M85" s="295" t="str">
        <f>IF('Data input'!N95=""," ",'Data input'!N95)</f>
        <v xml:space="preserve"> </v>
      </c>
      <c r="N85" s="295" t="str">
        <f>IF('Data input'!O95=""," ",'Data input'!O95)</f>
        <v xml:space="preserve"> </v>
      </c>
      <c r="O85" s="296" t="str">
        <f>IF('Data input'!P95=""," ",'Data input'!P95)</f>
        <v xml:space="preserve"> </v>
      </c>
      <c r="AZ85" s="107">
        <f t="shared" si="0"/>
        <v>4</v>
      </c>
    </row>
    <row r="86" spans="1:52" ht="15.75" customHeight="1">
      <c r="A86" s="99"/>
      <c r="B86" s="164">
        <f>IF('Data input'!B96=""," ",'Data input'!B96)</f>
        <v>5</v>
      </c>
      <c r="C86" s="295" t="str">
        <f>IF('Data input'!C96=""," ",'Data input'!C96)</f>
        <v>CEER (2017). CEER Report on Power Losses.</v>
      </c>
      <c r="D86" s="295" t="str">
        <f>IF('Data input'!E96=""," ",'Data input'!E96)</f>
        <v xml:space="preserve"> </v>
      </c>
      <c r="E86" s="295" t="str">
        <f>IF('Data input'!F96=""," ",'Data input'!F96)</f>
        <v xml:space="preserve"> </v>
      </c>
      <c r="F86" s="295" t="str">
        <f>IF('Data input'!G96=""," ",'Data input'!G96)</f>
        <v xml:space="preserve"> </v>
      </c>
      <c r="G86" s="295" t="str">
        <f>IF('Data input'!H96=""," ",'Data input'!H96)</f>
        <v xml:space="preserve"> </v>
      </c>
      <c r="H86" s="295" t="str">
        <f>IF('Data input'!I96=""," ",'Data input'!I96)</f>
        <v xml:space="preserve"> </v>
      </c>
      <c r="I86" s="295" t="str">
        <f>IF('Data input'!J96=""," ",'Data input'!J96)</f>
        <v xml:space="preserve"> </v>
      </c>
      <c r="J86" s="295" t="str">
        <f>IF('Data input'!K96=""," ",'Data input'!K96)</f>
        <v xml:space="preserve"> </v>
      </c>
      <c r="K86" s="295" t="str">
        <f>IF('Data input'!L96=""," ",'Data input'!L96)</f>
        <v xml:space="preserve"> </v>
      </c>
      <c r="L86" s="295" t="str">
        <f>IF('Data input'!M96=""," ",'Data input'!M96)</f>
        <v xml:space="preserve"> </v>
      </c>
      <c r="M86" s="295" t="str">
        <f>IF('Data input'!N96=""," ",'Data input'!N96)</f>
        <v xml:space="preserve"> </v>
      </c>
      <c r="N86" s="295" t="str">
        <f>IF('Data input'!O96=""," ",'Data input'!O96)</f>
        <v xml:space="preserve"> </v>
      </c>
      <c r="O86" s="296" t="str">
        <f>IF('Data input'!P96=""," ",'Data input'!P96)</f>
        <v xml:space="preserve"> </v>
      </c>
      <c r="AZ86" s="107">
        <f t="shared" si="0"/>
        <v>5</v>
      </c>
    </row>
    <row r="87" spans="1:52" ht="15.75" customHeight="1" thickBot="1">
      <c r="A87" s="1"/>
      <c r="B87" s="167">
        <f>IF('Data input'!B97=""," ",'Data input'!B97)</f>
        <v>6</v>
      </c>
      <c r="C87" s="297" t="str">
        <f>IF('Data input'!C97=""," ",'Data input'!C97)</f>
        <v>IEA (2014). ETSAP. Electricity Transmission and Distribution.</v>
      </c>
      <c r="D87" s="297" t="str">
        <f>IF('Data input'!E97=""," ",'Data input'!E97)</f>
        <v xml:space="preserve"> </v>
      </c>
      <c r="E87" s="297" t="str">
        <f>IF('Data input'!F97=""," ",'Data input'!F97)</f>
        <v xml:space="preserve"> </v>
      </c>
      <c r="F87" s="297" t="str">
        <f>IF('Data input'!G97=""," ",'Data input'!G97)</f>
        <v xml:space="preserve"> </v>
      </c>
      <c r="G87" s="297" t="str">
        <f>IF('Data input'!H97=""," ",'Data input'!H97)</f>
        <v xml:space="preserve"> </v>
      </c>
      <c r="H87" s="297" t="str">
        <f>IF('Data input'!I97=""," ",'Data input'!I97)</f>
        <v xml:space="preserve"> </v>
      </c>
      <c r="I87" s="297" t="str">
        <f>IF('Data input'!J97=""," ",'Data input'!J97)</f>
        <v xml:space="preserve"> </v>
      </c>
      <c r="J87" s="297" t="str">
        <f>IF('Data input'!K97=""," ",'Data input'!K97)</f>
        <v xml:space="preserve"> </v>
      </c>
      <c r="K87" s="297" t="str">
        <f>IF('Data input'!L97=""," ",'Data input'!L97)</f>
        <v xml:space="preserve"> </v>
      </c>
      <c r="L87" s="297" t="str">
        <f>IF('Data input'!M97=""," ",'Data input'!M97)</f>
        <v xml:space="preserve"> </v>
      </c>
      <c r="M87" s="297" t="str">
        <f>IF('Data input'!N97=""," ",'Data input'!N97)</f>
        <v xml:space="preserve"> </v>
      </c>
      <c r="N87" s="297" t="str">
        <f>IF('Data input'!O97=""," ",'Data input'!O97)</f>
        <v xml:space="preserve"> </v>
      </c>
      <c r="O87" s="298" t="str">
        <f>IF('Data input'!P97=""," ",'Data input'!P97)</f>
        <v xml:space="preserve"> </v>
      </c>
      <c r="AZ87" s="107">
        <f t="shared" si="0"/>
        <v>6</v>
      </c>
    </row>
    <row r="88" spans="1:52">
      <c r="A88" s="1"/>
      <c r="B88" s="166">
        <f>IF('Data input'!B98=""," ",'Data input'!B98)</f>
        <v>7</v>
      </c>
      <c r="C88" s="301" t="str">
        <f>IF('Data input'!C98=""," ",'Data input'!C98)</f>
        <v xml:space="preserve"> </v>
      </c>
      <c r="D88" s="301" t="str">
        <f>IF('Data input'!E98=""," ",'Data input'!E98)</f>
        <v xml:space="preserve"> </v>
      </c>
      <c r="E88" s="301" t="str">
        <f>IF('Data input'!F98=""," ",'Data input'!F98)</f>
        <v xml:space="preserve"> </v>
      </c>
      <c r="F88" s="301" t="str">
        <f>IF('Data input'!G98=""," ",'Data input'!G98)</f>
        <v xml:space="preserve"> </v>
      </c>
      <c r="G88" s="301" t="str">
        <f>IF('Data input'!H98=""," ",'Data input'!H98)</f>
        <v xml:space="preserve"> </v>
      </c>
      <c r="H88" s="301" t="str">
        <f>IF('Data input'!I98=""," ",'Data input'!I98)</f>
        <v xml:space="preserve"> </v>
      </c>
      <c r="I88" s="301" t="str">
        <f>IF('Data input'!J98=""," ",'Data input'!J98)</f>
        <v xml:space="preserve"> </v>
      </c>
      <c r="J88" s="301" t="str">
        <f>IF('Data input'!K98=""," ",'Data input'!K98)</f>
        <v xml:space="preserve"> </v>
      </c>
      <c r="K88" s="301" t="str">
        <f>IF('Data input'!L98=""," ",'Data input'!L98)</f>
        <v xml:space="preserve"> </v>
      </c>
      <c r="L88" s="301" t="str">
        <f>IF('Data input'!M98=""," ",'Data input'!M98)</f>
        <v xml:space="preserve"> </v>
      </c>
      <c r="M88" s="301" t="str">
        <f>IF('Data input'!N98=""," ",'Data input'!N98)</f>
        <v xml:space="preserve"> </v>
      </c>
      <c r="N88" s="301" t="str">
        <f>IF('Data input'!O98=""," ",'Data input'!O98)</f>
        <v xml:space="preserve"> </v>
      </c>
      <c r="O88" s="302" t="str">
        <f>IF('Data input'!P98=""," ",'Data input'!P98)</f>
        <v xml:space="preserve"> </v>
      </c>
      <c r="AZ88" s="107">
        <f t="shared" si="0"/>
        <v>7</v>
      </c>
    </row>
    <row r="89" spans="1:52">
      <c r="A89" s="1"/>
      <c r="B89" s="164">
        <f>IF('Data input'!B99=""," ",'Data input'!B99)</f>
        <v>8</v>
      </c>
      <c r="C89" s="295" t="str">
        <f>IF('Data input'!C99=""," ",'Data input'!C99)</f>
        <v xml:space="preserve"> </v>
      </c>
      <c r="D89" s="295" t="str">
        <f>IF('Data input'!E99=""," ",'Data input'!E99)</f>
        <v xml:space="preserve"> </v>
      </c>
      <c r="E89" s="295" t="str">
        <f>IF('Data input'!F99=""," ",'Data input'!F99)</f>
        <v xml:space="preserve"> </v>
      </c>
      <c r="F89" s="295" t="str">
        <f>IF('Data input'!G99=""," ",'Data input'!G99)</f>
        <v xml:space="preserve"> </v>
      </c>
      <c r="G89" s="295" t="str">
        <f>IF('Data input'!H99=""," ",'Data input'!H99)</f>
        <v xml:space="preserve"> </v>
      </c>
      <c r="H89" s="295" t="str">
        <f>IF('Data input'!I99=""," ",'Data input'!I99)</f>
        <v xml:space="preserve"> </v>
      </c>
      <c r="I89" s="295" t="str">
        <f>IF('Data input'!J99=""," ",'Data input'!J99)</f>
        <v xml:space="preserve"> </v>
      </c>
      <c r="J89" s="295" t="str">
        <f>IF('Data input'!K99=""," ",'Data input'!K99)</f>
        <v xml:space="preserve"> </v>
      </c>
      <c r="K89" s="295" t="str">
        <f>IF('Data input'!L99=""," ",'Data input'!L99)</f>
        <v xml:space="preserve"> </v>
      </c>
      <c r="L89" s="295" t="str">
        <f>IF('Data input'!M99=""," ",'Data input'!M99)</f>
        <v xml:space="preserve"> </v>
      </c>
      <c r="M89" s="295" t="str">
        <f>IF('Data input'!N99=""," ",'Data input'!N99)</f>
        <v xml:space="preserve"> </v>
      </c>
      <c r="N89" s="295" t="str">
        <f>IF('Data input'!O99=""," ",'Data input'!O99)</f>
        <v xml:space="preserve"> </v>
      </c>
      <c r="O89" s="296" t="str">
        <f>IF('Data input'!P99=""," ",'Data input'!P99)</f>
        <v xml:space="preserve"> </v>
      </c>
      <c r="AZ89" s="107">
        <f t="shared" si="0"/>
        <v>8</v>
      </c>
    </row>
    <row r="90" spans="1:52">
      <c r="A90" s="1"/>
      <c r="B90" s="164">
        <f>IF('Data input'!B100=""," ",'Data input'!B100)</f>
        <v>9</v>
      </c>
      <c r="C90" s="295" t="str">
        <f>IF('Data input'!C100=""," ",'Data input'!C100)</f>
        <v xml:space="preserve"> </v>
      </c>
      <c r="D90" s="295" t="str">
        <f>IF('Data input'!E100=""," ",'Data input'!E100)</f>
        <v xml:space="preserve"> </v>
      </c>
      <c r="E90" s="295" t="str">
        <f>IF('Data input'!F100=""," ",'Data input'!F100)</f>
        <v xml:space="preserve"> </v>
      </c>
      <c r="F90" s="295" t="str">
        <f>IF('Data input'!G100=""," ",'Data input'!G100)</f>
        <v xml:space="preserve"> </v>
      </c>
      <c r="G90" s="295" t="str">
        <f>IF('Data input'!H100=""," ",'Data input'!H100)</f>
        <v xml:space="preserve"> </v>
      </c>
      <c r="H90" s="295" t="str">
        <f>IF('Data input'!I100=""," ",'Data input'!I100)</f>
        <v xml:space="preserve"> </v>
      </c>
      <c r="I90" s="295" t="str">
        <f>IF('Data input'!J100=""," ",'Data input'!J100)</f>
        <v xml:space="preserve"> </v>
      </c>
      <c r="J90" s="295" t="str">
        <f>IF('Data input'!K100=""," ",'Data input'!K100)</f>
        <v xml:space="preserve"> </v>
      </c>
      <c r="K90" s="295" t="str">
        <f>IF('Data input'!L100=""," ",'Data input'!L100)</f>
        <v xml:space="preserve"> </v>
      </c>
      <c r="L90" s="295" t="str">
        <f>IF('Data input'!M100=""," ",'Data input'!M100)</f>
        <v xml:space="preserve"> </v>
      </c>
      <c r="M90" s="295" t="str">
        <f>IF('Data input'!N100=""," ",'Data input'!N100)</f>
        <v xml:space="preserve"> </v>
      </c>
      <c r="N90" s="295" t="str">
        <f>IF('Data input'!O100=""," ",'Data input'!O100)</f>
        <v xml:space="preserve"> </v>
      </c>
      <c r="O90" s="296" t="str">
        <f>IF('Data input'!P100=""," ",'Data input'!P100)</f>
        <v xml:space="preserve"> </v>
      </c>
      <c r="AZ90" s="107">
        <f t="shared" si="0"/>
        <v>9</v>
      </c>
    </row>
    <row r="91" spans="1:52">
      <c r="A91" s="1"/>
      <c r="B91" s="164">
        <f>IF('Data input'!B101=""," ",'Data input'!B101)</f>
        <v>10</v>
      </c>
      <c r="C91" s="295" t="str">
        <f>IF('Data input'!C101=""," ",'Data input'!C101)</f>
        <v xml:space="preserve"> </v>
      </c>
      <c r="D91" s="295" t="str">
        <f>IF('Data input'!E101=""," ",'Data input'!E101)</f>
        <v xml:space="preserve"> </v>
      </c>
      <c r="E91" s="295" t="str">
        <f>IF('Data input'!F101=""," ",'Data input'!F101)</f>
        <v xml:space="preserve"> </v>
      </c>
      <c r="F91" s="295" t="str">
        <f>IF('Data input'!G101=""," ",'Data input'!G101)</f>
        <v xml:space="preserve"> </v>
      </c>
      <c r="G91" s="295" t="str">
        <f>IF('Data input'!H101=""," ",'Data input'!H101)</f>
        <v xml:space="preserve"> </v>
      </c>
      <c r="H91" s="295" t="str">
        <f>IF('Data input'!I101=""," ",'Data input'!I101)</f>
        <v xml:space="preserve"> </v>
      </c>
      <c r="I91" s="295" t="str">
        <f>IF('Data input'!J101=""," ",'Data input'!J101)</f>
        <v xml:space="preserve"> </v>
      </c>
      <c r="J91" s="295" t="str">
        <f>IF('Data input'!K101=""," ",'Data input'!K101)</f>
        <v xml:space="preserve"> </v>
      </c>
      <c r="K91" s="295" t="str">
        <f>IF('Data input'!L101=""," ",'Data input'!L101)</f>
        <v xml:space="preserve"> </v>
      </c>
      <c r="L91" s="295" t="str">
        <f>IF('Data input'!M101=""," ",'Data input'!M101)</f>
        <v xml:space="preserve"> </v>
      </c>
      <c r="M91" s="295" t="str">
        <f>IF('Data input'!N101=""," ",'Data input'!N101)</f>
        <v xml:space="preserve"> </v>
      </c>
      <c r="N91" s="295" t="str">
        <f>IF('Data input'!O101=""," ",'Data input'!O101)</f>
        <v xml:space="preserve"> </v>
      </c>
      <c r="O91" s="296" t="str">
        <f>IF('Data input'!P101=""," ",'Data input'!P101)</f>
        <v xml:space="preserve"> </v>
      </c>
      <c r="AZ91" s="107">
        <f t="shared" si="0"/>
        <v>10</v>
      </c>
    </row>
    <row r="92" spans="1:52" ht="30.75" thickBot="1">
      <c r="A92" s="1"/>
      <c r="B92" s="167" t="str">
        <f>IF('Data input'!B102="Add other sources here"," ",'Data input'!B102)</f>
        <v>Others</v>
      </c>
      <c r="C92" s="297" t="str">
        <f>IF('Data input'!C102="Add other sources here"," ",'Data input'!C102)</f>
        <v xml:space="preserve"> </v>
      </c>
      <c r="D92" s="297">
        <f>IF('Data input'!E102="Add other sources here"," ",'Data input'!E102)</f>
        <v>0</v>
      </c>
      <c r="E92" s="297">
        <f>IF('Data input'!F102="Add other sources here"," ",'Data input'!F102)</f>
        <v>0</v>
      </c>
      <c r="F92" s="297">
        <f>IF('Data input'!G102="Add other sources here"," ",'Data input'!G102)</f>
        <v>0</v>
      </c>
      <c r="G92" s="297">
        <f>IF('Data input'!H102="Add other sources here"," ",'Data input'!H102)</f>
        <v>0</v>
      </c>
      <c r="H92" s="297">
        <f>IF('Data input'!I102="Add other sources here"," ",'Data input'!I102)</f>
        <v>0</v>
      </c>
      <c r="I92" s="297">
        <f>IF('Data input'!J102="Add other sources here"," ",'Data input'!J102)</f>
        <v>0</v>
      </c>
      <c r="J92" s="297">
        <f>IF('Data input'!K102="Add other sources here"," ",'Data input'!K102)</f>
        <v>0</v>
      </c>
      <c r="K92" s="297">
        <f>IF('Data input'!L102="Add other sources here"," ",'Data input'!L102)</f>
        <v>0</v>
      </c>
      <c r="L92" s="297">
        <f>IF('Data input'!M102="Add other sources here"," ",'Data input'!M102)</f>
        <v>0</v>
      </c>
      <c r="M92" s="297">
        <f>IF('Data input'!N102="Add other sources here"," ",'Data input'!N102)</f>
        <v>0</v>
      </c>
      <c r="N92" s="297">
        <f>IF('Data input'!O102="Add other sources here"," ",'Data input'!O102)</f>
        <v>0</v>
      </c>
      <c r="O92" s="298">
        <f>IF('Data input'!P102="Add other sources here"," ",'Data input'!P102)</f>
        <v>0</v>
      </c>
      <c r="AZ92" s="107" t="str">
        <f t="shared" si="0"/>
        <v>Others</v>
      </c>
    </row>
  </sheetData>
  <sheetProtection algorithmName="SHA-512" hashValue="LKn/Dax1nvFi/9bUqpf1tpUvl25KHp0thp7FWwO0iJbXj1undzX0ctGLM5gZi5bAhk+WoIRgZ+n4637ilkqbMQ==" saltValue="LdocmvC7if/blHJWLgGkQg==" spinCount="100000" sheet="1" objects="1" scenarios="1"/>
  <mergeCells count="204">
    <mergeCell ref="B60:C68"/>
    <mergeCell ref="G60:I60"/>
    <mergeCell ref="D56:E57"/>
    <mergeCell ref="D65:E66"/>
    <mergeCell ref="F65:F66"/>
    <mergeCell ref="G63:I63"/>
    <mergeCell ref="J63:L63"/>
    <mergeCell ref="B53:C57"/>
    <mergeCell ref="G53:I53"/>
    <mergeCell ref="J53:L53"/>
    <mergeCell ref="D58:O58"/>
    <mergeCell ref="B81:O81"/>
    <mergeCell ref="B70:O70"/>
    <mergeCell ref="G71:I71"/>
    <mergeCell ref="J71:L71"/>
    <mergeCell ref="M71:O71"/>
    <mergeCell ref="G72:I72"/>
    <mergeCell ref="J72:L72"/>
    <mergeCell ref="M72:O72"/>
    <mergeCell ref="B69:C69"/>
    <mergeCell ref="D69:O69"/>
    <mergeCell ref="M76:O76"/>
    <mergeCell ref="B78:C79"/>
    <mergeCell ref="D78:F79"/>
    <mergeCell ref="G78:I78"/>
    <mergeCell ref="J78:L78"/>
    <mergeCell ref="M78:O78"/>
    <mergeCell ref="B80:C80"/>
    <mergeCell ref="D80:O80"/>
    <mergeCell ref="B72:C73"/>
    <mergeCell ref="D72:F73"/>
    <mergeCell ref="D71:F71"/>
    <mergeCell ref="B74:C75"/>
    <mergeCell ref="D74:F75"/>
    <mergeCell ref="G74:I74"/>
    <mergeCell ref="B13:O13"/>
    <mergeCell ref="G54:I54"/>
    <mergeCell ref="J54:L54"/>
    <mergeCell ref="M54:O54"/>
    <mergeCell ref="G67:I67"/>
    <mergeCell ref="J67:L67"/>
    <mergeCell ref="M67:O67"/>
    <mergeCell ref="B38:C39"/>
    <mergeCell ref="G49:I49"/>
    <mergeCell ref="J49:L49"/>
    <mergeCell ref="M49:O49"/>
    <mergeCell ref="B40:C40"/>
    <mergeCell ref="B41:O41"/>
    <mergeCell ref="D40:O40"/>
    <mergeCell ref="G38:I38"/>
    <mergeCell ref="J38:L38"/>
    <mergeCell ref="M38:O38"/>
    <mergeCell ref="B58:C58"/>
    <mergeCell ref="M56:O56"/>
    <mergeCell ref="B52:O52"/>
    <mergeCell ref="B51:C51"/>
    <mergeCell ref="M65:O65"/>
    <mergeCell ref="D54:E55"/>
    <mergeCell ref="F54:F55"/>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B5:C5"/>
    <mergeCell ref="D5:O5"/>
    <mergeCell ref="B11:C11"/>
    <mergeCell ref="B12:C12"/>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D20:E21"/>
    <mergeCell ref="F20:F21"/>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J74:L74"/>
    <mergeCell ref="M74:O74"/>
    <mergeCell ref="B76:C77"/>
    <mergeCell ref="D76:F77"/>
    <mergeCell ref="G76:I76"/>
    <mergeCell ref="B71:C71"/>
    <mergeCell ref="J76:L76"/>
    <mergeCell ref="M53:O53"/>
    <mergeCell ref="D51:O51"/>
    <mergeCell ref="M63:O63"/>
    <mergeCell ref="J60:L60"/>
    <mergeCell ref="M60:O60"/>
    <mergeCell ref="D60:E60"/>
    <mergeCell ref="D61:E62"/>
    <mergeCell ref="F61:F62"/>
    <mergeCell ref="G61:I61"/>
    <mergeCell ref="J61:L61"/>
    <mergeCell ref="M61:O61"/>
    <mergeCell ref="D63:E64"/>
    <mergeCell ref="F63:F64"/>
    <mergeCell ref="D53:E53"/>
    <mergeCell ref="D67:E68"/>
    <mergeCell ref="F67:F68"/>
    <mergeCell ref="B59:O59"/>
    <mergeCell ref="D44:E44"/>
    <mergeCell ref="D43:E43"/>
    <mergeCell ref="B24:C24"/>
    <mergeCell ref="G65:I65"/>
    <mergeCell ref="J65:L65"/>
    <mergeCell ref="F56:F57"/>
    <mergeCell ref="G56:I56"/>
    <mergeCell ref="J56:L56"/>
    <mergeCell ref="F43:F44"/>
    <mergeCell ref="G43:I43"/>
    <mergeCell ref="G42:I42"/>
    <mergeCell ref="F47:F48"/>
    <mergeCell ref="G32:I32"/>
    <mergeCell ref="J32:L32"/>
    <mergeCell ref="B42:C50"/>
    <mergeCell ref="D45:E46"/>
    <mergeCell ref="D49:E50"/>
    <mergeCell ref="F49:F50"/>
    <mergeCell ref="G47:I47"/>
    <mergeCell ref="D38:D39"/>
    <mergeCell ref="B36:C37"/>
    <mergeCell ref="J47:L47"/>
    <mergeCell ref="B26:C26"/>
    <mergeCell ref="B34:C35"/>
    <mergeCell ref="C91:O91"/>
    <mergeCell ref="C92:O92"/>
    <mergeCell ref="C82:O82"/>
    <mergeCell ref="C83:O83"/>
    <mergeCell ref="C84:O84"/>
    <mergeCell ref="C85:O85"/>
    <mergeCell ref="C86:O86"/>
    <mergeCell ref="C87:O87"/>
    <mergeCell ref="C88:O88"/>
    <mergeCell ref="C89:O89"/>
    <mergeCell ref="C90:O90"/>
  </mergeCells>
  <conditionalFormatting sqref="D6:D9">
    <cfRule type="containsText" dxfId="379" priority="754" operator="containsText" text="Please select">
      <formula>NOT(ISERROR(SEARCH("Please select",D6)))</formula>
    </cfRule>
  </conditionalFormatting>
  <conditionalFormatting sqref="D10:O10">
    <cfRule type="containsText" dxfId="378" priority="750" operator="containsText" text="Specify here">
      <formula>NOT(ISERROR(SEARCH("Specify here",D10)))</formula>
    </cfRule>
  </conditionalFormatting>
  <conditionalFormatting sqref="D4:O4 D5">
    <cfRule type="containsText" dxfId="377" priority="749" operator="containsText" text="DD-MM-YYYY">
      <formula>NOT(ISERROR(SEARCH("DD-MM-YYYY",D4)))</formula>
    </cfRule>
  </conditionalFormatting>
  <conditionalFormatting sqref="D11:O11">
    <cfRule type="containsText" dxfId="376" priority="746" operator="containsText" text="Select the observed or expected TRL level in 2020">
      <formula>NOT(ISERROR(SEARCH("Select the observed or expected TRL level in 2020",D11)))</formula>
    </cfRule>
    <cfRule type="containsText" dxfId="375" priority="748" operator="containsText" text="Specify here the observed or expected TRL level in 2020">
      <formula>NOT(ISERROR(SEARCH("Specify here the observed or expected TRL level in 2020",D11)))</formula>
    </cfRule>
  </conditionalFormatting>
  <conditionalFormatting sqref="D12:O12">
    <cfRule type="containsText" dxfId="374" priority="747" operator="containsText" text="Explain here">
      <formula>NOT(ISERROR(SEARCH("Explain here",D12)))</formula>
    </cfRule>
  </conditionalFormatting>
  <conditionalFormatting sqref="D30">
    <cfRule type="containsText" dxfId="373" priority="744" operator="containsText" text="Specify here">
      <formula>NOT(ISERROR(SEARCH("Specify here",D30)))</formula>
    </cfRule>
  </conditionalFormatting>
  <conditionalFormatting sqref="D40:O40">
    <cfRule type="containsText" dxfId="372" priority="743" operator="containsText" text="Explain here (e.g. other costs)">
      <formula>NOT(ISERROR(SEARCH("Explain here (e.g. other costs)",D40)))</formula>
    </cfRule>
  </conditionalFormatting>
  <conditionalFormatting sqref="D51:O51">
    <cfRule type="containsText" dxfId="371" priority="742" operator="containsText" text="Explain here (e.g. flexible in and out)">
      <formula>NOT(ISERROR(SEARCH("Explain here (e.g. flexible in and out)",D51)))</formula>
    </cfRule>
  </conditionalFormatting>
  <conditionalFormatting sqref="D44">
    <cfRule type="containsText" dxfId="370" priority="741" operator="containsText" text="Select">
      <formula>NOT(ISERROR(SEARCH("Select",D44)))</formula>
    </cfRule>
  </conditionalFormatting>
  <conditionalFormatting sqref="D58:O58">
    <cfRule type="containsText" dxfId="369" priority="737" operator="containsText" text="Explain here">
      <formula>NOT(ISERROR(SEARCH("Explain here",D58)))</formula>
    </cfRule>
  </conditionalFormatting>
  <conditionalFormatting sqref="D54">
    <cfRule type="containsText" dxfId="368" priority="736" operator="containsText" text="Select">
      <formula>NOT(ISERROR(SEARCH("Select",D54)))</formula>
    </cfRule>
  </conditionalFormatting>
  <conditionalFormatting sqref="D15:F16 D22:F23 D25:F27 D24:E24">
    <cfRule type="containsText" dxfId="367" priority="730" operator="containsText" text="Please select">
      <formula>NOT(ISERROR(SEARCH("Please select",D15)))</formula>
    </cfRule>
  </conditionalFormatting>
  <conditionalFormatting sqref="D17 F17">
    <cfRule type="containsText" dxfId="366" priority="721" operator="containsText" text="Please select 'Functional Unit' above">
      <formula>NOT(ISERROR(SEARCH("Please select 'Functional Unit' above",D17)))</formula>
    </cfRule>
  </conditionalFormatting>
  <conditionalFormatting sqref="E32">
    <cfRule type="containsText" dxfId="365" priority="719" operator="containsText" text="Please select 'Functional Unit' above">
      <formula>NOT(ISERROR(SEARCH("Please select 'Functional Unit' above",E32)))</formula>
    </cfRule>
  </conditionalFormatting>
  <conditionalFormatting sqref="E34">
    <cfRule type="containsText" dxfId="364" priority="718" operator="containsText" text="Please select 'Functional Unit' above">
      <formula>NOT(ISERROR(SEARCH("Please select 'Functional Unit' above",E34)))</formula>
    </cfRule>
  </conditionalFormatting>
  <conditionalFormatting sqref="E36">
    <cfRule type="containsText" dxfId="363" priority="717" operator="containsText" text="Please select 'Functional Unit' above">
      <formula>NOT(ISERROR(SEARCH("Please select 'Functional Unit' above",E36)))</formula>
    </cfRule>
  </conditionalFormatting>
  <conditionalFormatting sqref="D61">
    <cfRule type="containsText" dxfId="362" priority="701" operator="containsText" text="Select">
      <formula>NOT(ISERROR(SEARCH("Select",D61)))</formula>
    </cfRule>
  </conditionalFormatting>
  <conditionalFormatting sqref="F61:F68">
    <cfRule type="containsText" dxfId="361" priority="694" operator="containsText" text="Please select">
      <formula>NOT(ISERROR(SEARCH("Please select",F61)))</formula>
    </cfRule>
  </conditionalFormatting>
  <conditionalFormatting sqref="D28:O28">
    <cfRule type="containsText" dxfId="360" priority="675" operator="containsText" text="Explain here">
      <formula>NOT(ISERROR(SEARCH("Explain here",D28)))</formula>
    </cfRule>
  </conditionalFormatting>
  <conditionalFormatting sqref="D69:O69">
    <cfRule type="containsText" dxfId="359" priority="687" operator="containsText" text="Explain here">
      <formula>NOT(ISERROR(SEARCH("Explain here",D69)))</formula>
    </cfRule>
  </conditionalFormatting>
  <conditionalFormatting sqref="B82:B92">
    <cfRule type="containsText" dxfId="358" priority="686" operator="containsText" text="Specify data sources and references here">
      <formula>NOT(ISERROR(SEARCH("Specify data sources and references here",B82)))</formula>
    </cfRule>
  </conditionalFormatting>
  <conditionalFormatting sqref="E38">
    <cfRule type="containsText" dxfId="357" priority="685" operator="containsText" text="Please select 'Functional Unit' above">
      <formula>NOT(ISERROR(SEARCH("Please select 'Functional Unit' above",E38)))</formula>
    </cfRule>
  </conditionalFormatting>
  <conditionalFormatting sqref="F43:F50">
    <cfRule type="containsText" dxfId="356" priority="683" operator="containsText" text="Please select">
      <formula>NOT(ISERROR(SEARCH("Please select",F43)))</formula>
    </cfRule>
  </conditionalFormatting>
  <conditionalFormatting sqref="G33 I33 G32:O32 G34:O34 G36:O36">
    <cfRule type="containsText" dxfId="355" priority="679" operator="containsText" text="Max">
      <formula>NOT(ISERROR(SEARCH("Max",G32)))</formula>
    </cfRule>
    <cfRule type="containsText" dxfId="354" priority="680" operator="containsText" text="Min">
      <formula>NOT(ISERROR(SEARCH("Min",G32)))</formula>
    </cfRule>
    <cfRule type="containsText" dxfId="353" priority="681" operator="containsText" text="Specify ">
      <formula>NOT(ISERROR(SEARCH("Specify ",G32)))</formula>
    </cfRule>
  </conditionalFormatting>
  <conditionalFormatting sqref="D45">
    <cfRule type="containsText" dxfId="352" priority="674" operator="containsText" text="Select">
      <formula>NOT(ISERROR(SEARCH("Select",D45)))</formula>
    </cfRule>
  </conditionalFormatting>
  <conditionalFormatting sqref="D47">
    <cfRule type="containsText" dxfId="351" priority="673" operator="containsText" text="Select">
      <formula>NOT(ISERROR(SEARCH("Select",D47)))</formula>
    </cfRule>
  </conditionalFormatting>
  <conditionalFormatting sqref="D49">
    <cfRule type="containsText" dxfId="350" priority="672" operator="containsText" text="Select">
      <formula>NOT(ISERROR(SEARCH("Select",D49)))</formula>
    </cfRule>
  </conditionalFormatting>
  <conditionalFormatting sqref="D56">
    <cfRule type="containsText" dxfId="349" priority="671" operator="containsText" text="Select">
      <formula>NOT(ISERROR(SEARCH("Select",D56)))</formula>
    </cfRule>
  </conditionalFormatting>
  <conditionalFormatting sqref="D63">
    <cfRule type="containsText" dxfId="348" priority="670" operator="containsText" text="Select">
      <formula>NOT(ISERROR(SEARCH("Select",D63)))</formula>
    </cfRule>
  </conditionalFormatting>
  <conditionalFormatting sqref="D65">
    <cfRule type="containsText" dxfId="347" priority="669" operator="containsText" text="Select">
      <formula>NOT(ISERROR(SEARCH("Select",D65)))</formula>
    </cfRule>
  </conditionalFormatting>
  <conditionalFormatting sqref="D67">
    <cfRule type="containsText" dxfId="346" priority="668" operator="containsText" text="Select">
      <formula>NOT(ISERROR(SEARCH("Select",D67)))</formula>
    </cfRule>
  </conditionalFormatting>
  <conditionalFormatting sqref="D20 F20">
    <cfRule type="containsText" dxfId="345" priority="661" operator="containsText" text="Please select 'Functional Unit' above">
      <formula>NOT(ISERROR(SEARCH("Please select 'Functional Unit' above",D20)))</formula>
    </cfRule>
  </conditionalFormatting>
  <conditionalFormatting sqref="G19:O19 G21:O21">
    <cfRule type="containsText" dxfId="344" priority="658" operator="containsText" text="Max">
      <formula>NOT(ISERROR(SEARCH("Max",G19)))</formula>
    </cfRule>
    <cfRule type="containsText" dxfId="343" priority="659" operator="containsText" text="Min">
      <formula>NOT(ISERROR(SEARCH("Min",G19)))</formula>
    </cfRule>
    <cfRule type="containsText" dxfId="342" priority="660" operator="containsText" text="Specify ">
      <formula>NOT(ISERROR(SEARCH("Specify ",G19)))</formula>
    </cfRule>
  </conditionalFormatting>
  <conditionalFormatting sqref="G16:I16">
    <cfRule type="containsText" dxfId="341" priority="657" operator="containsText" text="min">
      <formula>NOT(ISERROR(SEARCH("min",G16)))</formula>
    </cfRule>
  </conditionalFormatting>
  <conditionalFormatting sqref="M16:O16">
    <cfRule type="containsText" dxfId="340" priority="656" operator="containsText" text="max">
      <formula>NOT(ISERROR(SEARCH("max",M16)))</formula>
    </cfRule>
  </conditionalFormatting>
  <conditionalFormatting sqref="D80:O80">
    <cfRule type="containsText" dxfId="339" priority="646" operator="containsText" text="Explain here">
      <formula>NOT(ISERROR(SEARCH("Explain here",D80)))</formula>
    </cfRule>
  </conditionalFormatting>
  <conditionalFormatting sqref="H33">
    <cfRule type="containsText" dxfId="338" priority="643" operator="containsText" text="Max">
      <formula>NOT(ISERROR(SEARCH("Max",H33)))</formula>
    </cfRule>
    <cfRule type="containsText" dxfId="337" priority="644" operator="containsText" text="Min">
      <formula>NOT(ISERROR(SEARCH("Min",H33)))</formula>
    </cfRule>
    <cfRule type="containsText" dxfId="336" priority="645" operator="containsText" text="Specify ">
      <formula>NOT(ISERROR(SEARCH("Specify ",H33)))</formula>
    </cfRule>
  </conditionalFormatting>
  <conditionalFormatting sqref="G18:O18">
    <cfRule type="containsText" dxfId="335" priority="469" operator="containsText" text="Max">
      <formula>NOT(ISERROR(SEARCH("Max",G18)))</formula>
    </cfRule>
    <cfRule type="containsText" dxfId="334" priority="470" operator="containsText" text="Min">
      <formula>NOT(ISERROR(SEARCH("Min",G18)))</formula>
    </cfRule>
    <cfRule type="containsText" dxfId="333" priority="471" operator="containsText" text="Specify ">
      <formula>NOT(ISERROR(SEARCH("Specify ",G18)))</formula>
    </cfRule>
  </conditionalFormatting>
  <conditionalFormatting sqref="G20:O20">
    <cfRule type="containsText" dxfId="332" priority="466" operator="containsText" text="Max">
      <formula>NOT(ISERROR(SEARCH("Max",G20)))</formula>
    </cfRule>
    <cfRule type="containsText" dxfId="331" priority="467" operator="containsText" text="Min">
      <formula>NOT(ISERROR(SEARCH("Min",G20)))</formula>
    </cfRule>
    <cfRule type="containsText" dxfId="330" priority="468" operator="containsText" text="Specify ">
      <formula>NOT(ISERROR(SEARCH("Specify ",G20)))</formula>
    </cfRule>
  </conditionalFormatting>
  <conditionalFormatting sqref="G43:O43">
    <cfRule type="containsText" dxfId="329" priority="463" operator="containsText" text="Max">
      <formula>NOT(ISERROR(SEARCH("Max",G43)))</formula>
    </cfRule>
    <cfRule type="containsText" dxfId="328" priority="464" operator="containsText" text="Min">
      <formula>NOT(ISERROR(SEARCH("Min",G43)))</formula>
    </cfRule>
    <cfRule type="containsText" dxfId="327" priority="465" operator="containsText" text="Specify ">
      <formula>NOT(ISERROR(SEARCH("Specify ",G43)))</formula>
    </cfRule>
  </conditionalFormatting>
  <conditionalFormatting sqref="J33 L33">
    <cfRule type="containsText" dxfId="326" priority="325" operator="containsText" text="Max">
      <formula>NOT(ISERROR(SEARCH("Max",J33)))</formula>
    </cfRule>
    <cfRule type="containsText" dxfId="325" priority="326" operator="containsText" text="Min">
      <formula>NOT(ISERROR(SEARCH("Min",J33)))</formula>
    </cfRule>
    <cfRule type="containsText" dxfId="324" priority="327" operator="containsText" text="Specify ">
      <formula>NOT(ISERROR(SEARCH("Specify ",J33)))</formula>
    </cfRule>
  </conditionalFormatting>
  <conditionalFormatting sqref="K33">
    <cfRule type="containsText" dxfId="323" priority="322" operator="containsText" text="Max">
      <formula>NOT(ISERROR(SEARCH("Max",K33)))</formula>
    </cfRule>
    <cfRule type="containsText" dxfId="322" priority="323" operator="containsText" text="Min">
      <formula>NOT(ISERROR(SEARCH("Min",K33)))</formula>
    </cfRule>
    <cfRule type="containsText" dxfId="321" priority="324" operator="containsText" text="Specify ">
      <formula>NOT(ISERROR(SEARCH("Specify ",K33)))</formula>
    </cfRule>
  </conditionalFormatting>
  <conditionalFormatting sqref="M33 O33">
    <cfRule type="containsText" dxfId="320" priority="319" operator="containsText" text="Max">
      <formula>NOT(ISERROR(SEARCH("Max",M33)))</formula>
    </cfRule>
    <cfRule type="containsText" dxfId="319" priority="320" operator="containsText" text="Min">
      <formula>NOT(ISERROR(SEARCH("Min",M33)))</formula>
    </cfRule>
    <cfRule type="containsText" dxfId="318" priority="321" operator="containsText" text="Specify ">
      <formula>NOT(ISERROR(SEARCH("Specify ",M33)))</formula>
    </cfRule>
  </conditionalFormatting>
  <conditionalFormatting sqref="N33">
    <cfRule type="containsText" dxfId="317" priority="316" operator="containsText" text="Max">
      <formula>NOT(ISERROR(SEARCH("Max",N33)))</formula>
    </cfRule>
    <cfRule type="containsText" dxfId="316" priority="317" operator="containsText" text="Min">
      <formula>NOT(ISERROR(SEARCH("Min",N33)))</formula>
    </cfRule>
    <cfRule type="containsText" dxfId="315" priority="318" operator="containsText" text="Specify ">
      <formula>NOT(ISERROR(SEARCH("Specify ",N33)))</formula>
    </cfRule>
  </conditionalFormatting>
  <conditionalFormatting sqref="G35 I35">
    <cfRule type="containsText" dxfId="314" priority="313" operator="containsText" text="Max">
      <formula>NOT(ISERROR(SEARCH("Max",G35)))</formula>
    </cfRule>
    <cfRule type="containsText" dxfId="313" priority="314" operator="containsText" text="Min">
      <formula>NOT(ISERROR(SEARCH("Min",G35)))</formula>
    </cfRule>
    <cfRule type="containsText" dxfId="312" priority="315" operator="containsText" text="Specify ">
      <formula>NOT(ISERROR(SEARCH("Specify ",G35)))</formula>
    </cfRule>
  </conditionalFormatting>
  <conditionalFormatting sqref="H35">
    <cfRule type="containsText" dxfId="311" priority="310" operator="containsText" text="Max">
      <formula>NOT(ISERROR(SEARCH("Max",H35)))</formula>
    </cfRule>
    <cfRule type="containsText" dxfId="310" priority="311" operator="containsText" text="Min">
      <formula>NOT(ISERROR(SEARCH("Min",H35)))</formula>
    </cfRule>
    <cfRule type="containsText" dxfId="309" priority="312" operator="containsText" text="Specify ">
      <formula>NOT(ISERROR(SEARCH("Specify ",H35)))</formula>
    </cfRule>
  </conditionalFormatting>
  <conditionalFormatting sqref="J35 L35">
    <cfRule type="containsText" dxfId="308" priority="307" operator="containsText" text="Max">
      <formula>NOT(ISERROR(SEARCH("Max",J35)))</formula>
    </cfRule>
    <cfRule type="containsText" dxfId="307" priority="308" operator="containsText" text="Min">
      <formula>NOT(ISERROR(SEARCH("Min",J35)))</formula>
    </cfRule>
    <cfRule type="containsText" dxfId="306" priority="309" operator="containsText" text="Specify ">
      <formula>NOT(ISERROR(SEARCH("Specify ",J35)))</formula>
    </cfRule>
  </conditionalFormatting>
  <conditionalFormatting sqref="K35">
    <cfRule type="containsText" dxfId="305" priority="304" operator="containsText" text="Max">
      <formula>NOT(ISERROR(SEARCH("Max",K35)))</formula>
    </cfRule>
    <cfRule type="containsText" dxfId="304" priority="305" operator="containsText" text="Min">
      <formula>NOT(ISERROR(SEARCH("Min",K35)))</formula>
    </cfRule>
    <cfRule type="containsText" dxfId="303" priority="306" operator="containsText" text="Specify ">
      <formula>NOT(ISERROR(SEARCH("Specify ",K35)))</formula>
    </cfRule>
  </conditionalFormatting>
  <conditionalFormatting sqref="M35 O35">
    <cfRule type="containsText" dxfId="302" priority="301" operator="containsText" text="Max">
      <formula>NOT(ISERROR(SEARCH("Max",M35)))</formula>
    </cfRule>
    <cfRule type="containsText" dxfId="301" priority="302" operator="containsText" text="Min">
      <formula>NOT(ISERROR(SEARCH("Min",M35)))</formula>
    </cfRule>
    <cfRule type="containsText" dxfId="300" priority="303" operator="containsText" text="Specify ">
      <formula>NOT(ISERROR(SEARCH("Specify ",M35)))</formula>
    </cfRule>
  </conditionalFormatting>
  <conditionalFormatting sqref="N35">
    <cfRule type="containsText" dxfId="299" priority="298" operator="containsText" text="Max">
      <formula>NOT(ISERROR(SEARCH("Max",N35)))</formula>
    </cfRule>
    <cfRule type="containsText" dxfId="298" priority="299" operator="containsText" text="Min">
      <formula>NOT(ISERROR(SEARCH("Min",N35)))</formula>
    </cfRule>
    <cfRule type="containsText" dxfId="297" priority="300" operator="containsText" text="Specify ">
      <formula>NOT(ISERROR(SEARCH("Specify ",N35)))</formula>
    </cfRule>
  </conditionalFormatting>
  <conditionalFormatting sqref="G37 I37 G38:O38">
    <cfRule type="containsText" dxfId="296" priority="295" operator="containsText" text="Max">
      <formula>NOT(ISERROR(SEARCH("Max",G37)))</formula>
    </cfRule>
    <cfRule type="containsText" dxfId="295" priority="296" operator="containsText" text="Min">
      <formula>NOT(ISERROR(SEARCH("Min",G37)))</formula>
    </cfRule>
    <cfRule type="containsText" dxfId="294" priority="297" operator="containsText" text="Specify ">
      <formula>NOT(ISERROR(SEARCH("Specify ",G37)))</formula>
    </cfRule>
  </conditionalFormatting>
  <conditionalFormatting sqref="H37">
    <cfRule type="containsText" dxfId="293" priority="292" operator="containsText" text="Max">
      <formula>NOT(ISERROR(SEARCH("Max",H37)))</formula>
    </cfRule>
    <cfRule type="containsText" dxfId="292" priority="293" operator="containsText" text="Min">
      <formula>NOT(ISERROR(SEARCH("Min",H37)))</formula>
    </cfRule>
    <cfRule type="containsText" dxfId="291" priority="294" operator="containsText" text="Specify ">
      <formula>NOT(ISERROR(SEARCH("Specify ",H37)))</formula>
    </cfRule>
  </conditionalFormatting>
  <conditionalFormatting sqref="J37 L37">
    <cfRule type="containsText" dxfId="290" priority="289" operator="containsText" text="Max">
      <formula>NOT(ISERROR(SEARCH("Max",J37)))</formula>
    </cfRule>
    <cfRule type="containsText" dxfId="289" priority="290" operator="containsText" text="Min">
      <formula>NOT(ISERROR(SEARCH("Min",J37)))</formula>
    </cfRule>
    <cfRule type="containsText" dxfId="288" priority="291" operator="containsText" text="Specify ">
      <formula>NOT(ISERROR(SEARCH("Specify ",J37)))</formula>
    </cfRule>
  </conditionalFormatting>
  <conditionalFormatting sqref="K37">
    <cfRule type="containsText" dxfId="287" priority="286" operator="containsText" text="Max">
      <formula>NOT(ISERROR(SEARCH("Max",K37)))</formula>
    </cfRule>
    <cfRule type="containsText" dxfId="286" priority="287" operator="containsText" text="Min">
      <formula>NOT(ISERROR(SEARCH("Min",K37)))</formula>
    </cfRule>
    <cfRule type="containsText" dxfId="285" priority="288" operator="containsText" text="Specify ">
      <formula>NOT(ISERROR(SEARCH("Specify ",K37)))</formula>
    </cfRule>
  </conditionalFormatting>
  <conditionalFormatting sqref="M37 O37">
    <cfRule type="containsText" dxfId="284" priority="283" operator="containsText" text="Max">
      <formula>NOT(ISERROR(SEARCH("Max",M37)))</formula>
    </cfRule>
    <cfRule type="containsText" dxfId="283" priority="284" operator="containsText" text="Min">
      <formula>NOT(ISERROR(SEARCH("Min",M37)))</formula>
    </cfRule>
    <cfRule type="containsText" dxfId="282" priority="285" operator="containsText" text="Specify ">
      <formula>NOT(ISERROR(SEARCH("Specify ",M37)))</formula>
    </cfRule>
  </conditionalFormatting>
  <conditionalFormatting sqref="N37">
    <cfRule type="containsText" dxfId="281" priority="280" operator="containsText" text="Max">
      <formula>NOT(ISERROR(SEARCH("Max",N37)))</formula>
    </cfRule>
    <cfRule type="containsText" dxfId="280" priority="281" operator="containsText" text="Min">
      <formula>NOT(ISERROR(SEARCH("Min",N37)))</formula>
    </cfRule>
    <cfRule type="containsText" dxfId="279" priority="282" operator="containsText" text="Specify ">
      <formula>NOT(ISERROR(SEARCH("Specify ",N37)))</formula>
    </cfRule>
  </conditionalFormatting>
  <conditionalFormatting sqref="G39 I39">
    <cfRule type="containsText" dxfId="278" priority="277" operator="containsText" text="Max">
      <formula>NOT(ISERROR(SEARCH("Max",G39)))</formula>
    </cfRule>
    <cfRule type="containsText" dxfId="277" priority="278" operator="containsText" text="Min">
      <formula>NOT(ISERROR(SEARCH("Min",G39)))</formula>
    </cfRule>
    <cfRule type="containsText" dxfId="276" priority="279" operator="containsText" text="Specify ">
      <formula>NOT(ISERROR(SEARCH("Specify ",G39)))</formula>
    </cfRule>
  </conditionalFormatting>
  <conditionalFormatting sqref="H39">
    <cfRule type="containsText" dxfId="275" priority="274" operator="containsText" text="Max">
      <formula>NOT(ISERROR(SEARCH("Max",H39)))</formula>
    </cfRule>
    <cfRule type="containsText" dxfId="274" priority="275" operator="containsText" text="Min">
      <formula>NOT(ISERROR(SEARCH("Min",H39)))</formula>
    </cfRule>
    <cfRule type="containsText" dxfId="273" priority="276" operator="containsText" text="Specify ">
      <formula>NOT(ISERROR(SEARCH("Specify ",H39)))</formula>
    </cfRule>
  </conditionalFormatting>
  <conditionalFormatting sqref="J39 L39">
    <cfRule type="containsText" dxfId="272" priority="271" operator="containsText" text="Max">
      <formula>NOT(ISERROR(SEARCH("Max",J39)))</formula>
    </cfRule>
    <cfRule type="containsText" dxfId="271" priority="272" operator="containsText" text="Min">
      <formula>NOT(ISERROR(SEARCH("Min",J39)))</formula>
    </cfRule>
    <cfRule type="containsText" dxfId="270" priority="273" operator="containsText" text="Specify ">
      <formula>NOT(ISERROR(SEARCH("Specify ",J39)))</formula>
    </cfRule>
  </conditionalFormatting>
  <conditionalFormatting sqref="K39">
    <cfRule type="containsText" dxfId="269" priority="268" operator="containsText" text="Max">
      <formula>NOT(ISERROR(SEARCH("Max",K39)))</formula>
    </cfRule>
    <cfRule type="containsText" dxfId="268" priority="269" operator="containsText" text="Min">
      <formula>NOT(ISERROR(SEARCH("Min",K39)))</formula>
    </cfRule>
    <cfRule type="containsText" dxfId="267" priority="270" operator="containsText" text="Specify ">
      <formula>NOT(ISERROR(SEARCH("Specify ",K39)))</formula>
    </cfRule>
  </conditionalFormatting>
  <conditionalFormatting sqref="M39 O39">
    <cfRule type="containsText" dxfId="266" priority="265" operator="containsText" text="Max">
      <formula>NOT(ISERROR(SEARCH("Max",M39)))</formula>
    </cfRule>
    <cfRule type="containsText" dxfId="265" priority="266" operator="containsText" text="Min">
      <formula>NOT(ISERROR(SEARCH("Min",M39)))</formula>
    </cfRule>
    <cfRule type="containsText" dxfId="264" priority="267" operator="containsText" text="Specify ">
      <formula>NOT(ISERROR(SEARCH("Specify ",M39)))</formula>
    </cfRule>
  </conditionalFormatting>
  <conditionalFormatting sqref="N39">
    <cfRule type="containsText" dxfId="263" priority="262" operator="containsText" text="Max">
      <formula>NOT(ISERROR(SEARCH("Max",N39)))</formula>
    </cfRule>
    <cfRule type="containsText" dxfId="262" priority="263" operator="containsText" text="Min">
      <formula>NOT(ISERROR(SEARCH("Min",N39)))</formula>
    </cfRule>
    <cfRule type="containsText" dxfId="261" priority="264" operator="containsText" text="Specify ">
      <formula>NOT(ISERROR(SEARCH("Specify ",N39)))</formula>
    </cfRule>
  </conditionalFormatting>
  <conditionalFormatting sqref="G44 I44 G45:O45 G47:O47">
    <cfRule type="containsText" dxfId="260" priority="259" operator="containsText" text="Max">
      <formula>NOT(ISERROR(SEARCH("Max",G44)))</formula>
    </cfRule>
    <cfRule type="containsText" dxfId="259" priority="260" operator="containsText" text="Min">
      <formula>NOT(ISERROR(SEARCH("Min",G44)))</formula>
    </cfRule>
    <cfRule type="containsText" dxfId="258" priority="261" operator="containsText" text="Specify ">
      <formula>NOT(ISERROR(SEARCH("Specify ",G44)))</formula>
    </cfRule>
  </conditionalFormatting>
  <conditionalFormatting sqref="H44">
    <cfRule type="containsText" dxfId="257" priority="256" operator="containsText" text="Max">
      <formula>NOT(ISERROR(SEARCH("Max",H44)))</formula>
    </cfRule>
    <cfRule type="containsText" dxfId="256" priority="257" operator="containsText" text="Min">
      <formula>NOT(ISERROR(SEARCH("Min",H44)))</formula>
    </cfRule>
    <cfRule type="containsText" dxfId="255" priority="258" operator="containsText" text="Specify ">
      <formula>NOT(ISERROR(SEARCH("Specify ",H44)))</formula>
    </cfRule>
  </conditionalFormatting>
  <conditionalFormatting sqref="J44 L44">
    <cfRule type="containsText" dxfId="254" priority="253" operator="containsText" text="Max">
      <formula>NOT(ISERROR(SEARCH("Max",J44)))</formula>
    </cfRule>
    <cfRule type="containsText" dxfId="253" priority="254" operator="containsText" text="Min">
      <formula>NOT(ISERROR(SEARCH("Min",J44)))</formula>
    </cfRule>
    <cfRule type="containsText" dxfId="252" priority="255" operator="containsText" text="Specify ">
      <formula>NOT(ISERROR(SEARCH("Specify ",J44)))</formula>
    </cfRule>
  </conditionalFormatting>
  <conditionalFormatting sqref="K44">
    <cfRule type="containsText" dxfId="251" priority="250" operator="containsText" text="Max">
      <formula>NOT(ISERROR(SEARCH("Max",K44)))</formula>
    </cfRule>
    <cfRule type="containsText" dxfId="250" priority="251" operator="containsText" text="Min">
      <formula>NOT(ISERROR(SEARCH("Min",K44)))</formula>
    </cfRule>
    <cfRule type="containsText" dxfId="249" priority="252" operator="containsText" text="Specify ">
      <formula>NOT(ISERROR(SEARCH("Specify ",K44)))</formula>
    </cfRule>
  </conditionalFormatting>
  <conditionalFormatting sqref="M44 O44">
    <cfRule type="containsText" dxfId="248" priority="247" operator="containsText" text="Max">
      <formula>NOT(ISERROR(SEARCH("Max",M44)))</formula>
    </cfRule>
    <cfRule type="containsText" dxfId="247" priority="248" operator="containsText" text="Min">
      <formula>NOT(ISERROR(SEARCH("Min",M44)))</formula>
    </cfRule>
    <cfRule type="containsText" dxfId="246" priority="249" operator="containsText" text="Specify ">
      <formula>NOT(ISERROR(SEARCH("Specify ",M44)))</formula>
    </cfRule>
  </conditionalFormatting>
  <conditionalFormatting sqref="N44">
    <cfRule type="containsText" dxfId="245" priority="244" operator="containsText" text="Max">
      <formula>NOT(ISERROR(SEARCH("Max",N44)))</formula>
    </cfRule>
    <cfRule type="containsText" dxfId="244" priority="245" operator="containsText" text="Min">
      <formula>NOT(ISERROR(SEARCH("Min",N44)))</formula>
    </cfRule>
    <cfRule type="containsText" dxfId="243" priority="246" operator="containsText" text="Specify ">
      <formula>NOT(ISERROR(SEARCH("Specify ",N44)))</formula>
    </cfRule>
  </conditionalFormatting>
  <conditionalFormatting sqref="G46 I46">
    <cfRule type="containsText" dxfId="242" priority="241" operator="containsText" text="Max">
      <formula>NOT(ISERROR(SEARCH("Max",G46)))</formula>
    </cfRule>
    <cfRule type="containsText" dxfId="241" priority="242" operator="containsText" text="Min">
      <formula>NOT(ISERROR(SEARCH("Min",G46)))</formula>
    </cfRule>
    <cfRule type="containsText" dxfId="240" priority="243" operator="containsText" text="Specify ">
      <formula>NOT(ISERROR(SEARCH("Specify ",G46)))</formula>
    </cfRule>
  </conditionalFormatting>
  <conditionalFormatting sqref="H46">
    <cfRule type="containsText" dxfId="239" priority="238" operator="containsText" text="Max">
      <formula>NOT(ISERROR(SEARCH("Max",H46)))</formula>
    </cfRule>
    <cfRule type="containsText" dxfId="238" priority="239" operator="containsText" text="Min">
      <formula>NOT(ISERROR(SEARCH("Min",H46)))</formula>
    </cfRule>
    <cfRule type="containsText" dxfId="237" priority="240" operator="containsText" text="Specify ">
      <formula>NOT(ISERROR(SEARCH("Specify ",H46)))</formula>
    </cfRule>
  </conditionalFormatting>
  <conditionalFormatting sqref="J46 L46">
    <cfRule type="containsText" dxfId="236" priority="235" operator="containsText" text="Max">
      <formula>NOT(ISERROR(SEARCH("Max",J46)))</formula>
    </cfRule>
    <cfRule type="containsText" dxfId="235" priority="236" operator="containsText" text="Min">
      <formula>NOT(ISERROR(SEARCH("Min",J46)))</formula>
    </cfRule>
    <cfRule type="containsText" dxfId="234" priority="237" operator="containsText" text="Specify ">
      <formula>NOT(ISERROR(SEARCH("Specify ",J46)))</formula>
    </cfRule>
  </conditionalFormatting>
  <conditionalFormatting sqref="K46">
    <cfRule type="containsText" dxfId="233" priority="232" operator="containsText" text="Max">
      <formula>NOT(ISERROR(SEARCH("Max",K46)))</formula>
    </cfRule>
    <cfRule type="containsText" dxfId="232" priority="233" operator="containsText" text="Min">
      <formula>NOT(ISERROR(SEARCH("Min",K46)))</formula>
    </cfRule>
    <cfRule type="containsText" dxfId="231" priority="234" operator="containsText" text="Specify ">
      <formula>NOT(ISERROR(SEARCH("Specify ",K46)))</formula>
    </cfRule>
  </conditionalFormatting>
  <conditionalFormatting sqref="M46 O46">
    <cfRule type="containsText" dxfId="230" priority="229" operator="containsText" text="Max">
      <formula>NOT(ISERROR(SEARCH("Max",M46)))</formula>
    </cfRule>
    <cfRule type="containsText" dxfId="229" priority="230" operator="containsText" text="Min">
      <formula>NOT(ISERROR(SEARCH("Min",M46)))</formula>
    </cfRule>
    <cfRule type="containsText" dxfId="228" priority="231" operator="containsText" text="Specify ">
      <formula>NOT(ISERROR(SEARCH("Specify ",M46)))</formula>
    </cfRule>
  </conditionalFormatting>
  <conditionalFormatting sqref="N46">
    <cfRule type="containsText" dxfId="227" priority="226" operator="containsText" text="Max">
      <formula>NOT(ISERROR(SEARCH("Max",N46)))</formula>
    </cfRule>
    <cfRule type="containsText" dxfId="226" priority="227" operator="containsText" text="Min">
      <formula>NOT(ISERROR(SEARCH("Min",N46)))</formula>
    </cfRule>
    <cfRule type="containsText" dxfId="225" priority="228" operator="containsText" text="Specify ">
      <formula>NOT(ISERROR(SEARCH("Specify ",N46)))</formula>
    </cfRule>
  </conditionalFormatting>
  <conditionalFormatting sqref="G48 I48 G49:O49">
    <cfRule type="containsText" dxfId="224" priority="223" operator="containsText" text="Max">
      <formula>NOT(ISERROR(SEARCH("Max",G48)))</formula>
    </cfRule>
    <cfRule type="containsText" dxfId="223" priority="224" operator="containsText" text="Min">
      <formula>NOT(ISERROR(SEARCH("Min",G48)))</formula>
    </cfRule>
    <cfRule type="containsText" dxfId="222" priority="225" operator="containsText" text="Specify ">
      <formula>NOT(ISERROR(SEARCH("Specify ",G48)))</formula>
    </cfRule>
  </conditionalFormatting>
  <conditionalFormatting sqref="H48">
    <cfRule type="containsText" dxfId="221" priority="220" operator="containsText" text="Max">
      <formula>NOT(ISERROR(SEARCH("Max",H48)))</formula>
    </cfRule>
    <cfRule type="containsText" dxfId="220" priority="221" operator="containsText" text="Min">
      <formula>NOT(ISERROR(SEARCH("Min",H48)))</formula>
    </cfRule>
    <cfRule type="containsText" dxfId="219" priority="222" operator="containsText" text="Specify ">
      <formula>NOT(ISERROR(SEARCH("Specify ",H48)))</formula>
    </cfRule>
  </conditionalFormatting>
  <conditionalFormatting sqref="J48 L48">
    <cfRule type="containsText" dxfId="218" priority="217" operator="containsText" text="Max">
      <formula>NOT(ISERROR(SEARCH("Max",J48)))</formula>
    </cfRule>
    <cfRule type="containsText" dxfId="217" priority="218" operator="containsText" text="Min">
      <formula>NOT(ISERROR(SEARCH("Min",J48)))</formula>
    </cfRule>
    <cfRule type="containsText" dxfId="216" priority="219" operator="containsText" text="Specify ">
      <formula>NOT(ISERROR(SEARCH("Specify ",J48)))</formula>
    </cfRule>
  </conditionalFormatting>
  <conditionalFormatting sqref="K48">
    <cfRule type="containsText" dxfId="215" priority="214" operator="containsText" text="Max">
      <formula>NOT(ISERROR(SEARCH("Max",K48)))</formula>
    </cfRule>
    <cfRule type="containsText" dxfId="214" priority="215" operator="containsText" text="Min">
      <formula>NOT(ISERROR(SEARCH("Min",K48)))</formula>
    </cfRule>
    <cfRule type="containsText" dxfId="213" priority="216" operator="containsText" text="Specify ">
      <formula>NOT(ISERROR(SEARCH("Specify ",K48)))</formula>
    </cfRule>
  </conditionalFormatting>
  <conditionalFormatting sqref="M48 O48">
    <cfRule type="containsText" dxfId="212" priority="211" operator="containsText" text="Max">
      <formula>NOT(ISERROR(SEARCH("Max",M48)))</formula>
    </cfRule>
    <cfRule type="containsText" dxfId="211" priority="212" operator="containsText" text="Min">
      <formula>NOT(ISERROR(SEARCH("Min",M48)))</formula>
    </cfRule>
    <cfRule type="containsText" dxfId="210" priority="213" operator="containsText" text="Specify ">
      <formula>NOT(ISERROR(SEARCH("Specify ",M48)))</formula>
    </cfRule>
  </conditionalFormatting>
  <conditionalFormatting sqref="N48">
    <cfRule type="containsText" dxfId="209" priority="208" operator="containsText" text="Max">
      <formula>NOT(ISERROR(SEARCH("Max",N48)))</formula>
    </cfRule>
    <cfRule type="containsText" dxfId="208" priority="209" operator="containsText" text="Min">
      <formula>NOT(ISERROR(SEARCH("Min",N48)))</formula>
    </cfRule>
    <cfRule type="containsText" dxfId="207" priority="210" operator="containsText" text="Specify ">
      <formula>NOT(ISERROR(SEARCH("Specify ",N48)))</formula>
    </cfRule>
  </conditionalFormatting>
  <conditionalFormatting sqref="G50 I50">
    <cfRule type="containsText" dxfId="206" priority="205" operator="containsText" text="Max">
      <formula>NOT(ISERROR(SEARCH("Max",G50)))</formula>
    </cfRule>
    <cfRule type="containsText" dxfId="205" priority="206" operator="containsText" text="Min">
      <formula>NOT(ISERROR(SEARCH("Min",G50)))</formula>
    </cfRule>
    <cfRule type="containsText" dxfId="204" priority="207" operator="containsText" text="Specify ">
      <formula>NOT(ISERROR(SEARCH("Specify ",G50)))</formula>
    </cfRule>
  </conditionalFormatting>
  <conditionalFormatting sqref="H50">
    <cfRule type="containsText" dxfId="203" priority="202" operator="containsText" text="Max">
      <formula>NOT(ISERROR(SEARCH("Max",H50)))</formula>
    </cfRule>
    <cfRule type="containsText" dxfId="202" priority="203" operator="containsText" text="Min">
      <formula>NOT(ISERROR(SEARCH("Min",H50)))</formula>
    </cfRule>
    <cfRule type="containsText" dxfId="201" priority="204" operator="containsText" text="Specify ">
      <formula>NOT(ISERROR(SEARCH("Specify ",H50)))</formula>
    </cfRule>
  </conditionalFormatting>
  <conditionalFormatting sqref="J50 L50">
    <cfRule type="containsText" dxfId="200" priority="199" operator="containsText" text="Max">
      <formula>NOT(ISERROR(SEARCH("Max",J50)))</formula>
    </cfRule>
    <cfRule type="containsText" dxfId="199" priority="200" operator="containsText" text="Min">
      <formula>NOT(ISERROR(SEARCH("Min",J50)))</formula>
    </cfRule>
    <cfRule type="containsText" dxfId="198" priority="201" operator="containsText" text="Specify ">
      <formula>NOT(ISERROR(SEARCH("Specify ",J50)))</formula>
    </cfRule>
  </conditionalFormatting>
  <conditionalFormatting sqref="K50">
    <cfRule type="containsText" dxfId="197" priority="196" operator="containsText" text="Max">
      <formula>NOT(ISERROR(SEARCH("Max",K50)))</formula>
    </cfRule>
    <cfRule type="containsText" dxfId="196" priority="197" operator="containsText" text="Min">
      <formula>NOT(ISERROR(SEARCH("Min",K50)))</formula>
    </cfRule>
    <cfRule type="containsText" dxfId="195" priority="198" operator="containsText" text="Specify ">
      <formula>NOT(ISERROR(SEARCH("Specify ",K50)))</formula>
    </cfRule>
  </conditionalFormatting>
  <conditionalFormatting sqref="M50 O50">
    <cfRule type="containsText" dxfId="194" priority="193" operator="containsText" text="Max">
      <formula>NOT(ISERROR(SEARCH("Max",M50)))</formula>
    </cfRule>
    <cfRule type="containsText" dxfId="193" priority="194" operator="containsText" text="Min">
      <formula>NOT(ISERROR(SEARCH("Min",M50)))</formula>
    </cfRule>
    <cfRule type="containsText" dxfId="192" priority="195" operator="containsText" text="Specify ">
      <formula>NOT(ISERROR(SEARCH("Specify ",M50)))</formula>
    </cfRule>
  </conditionalFormatting>
  <conditionalFormatting sqref="N50">
    <cfRule type="containsText" dxfId="191" priority="190" operator="containsText" text="Max">
      <formula>NOT(ISERROR(SEARCH("Max",N50)))</formula>
    </cfRule>
    <cfRule type="containsText" dxfId="190" priority="191" operator="containsText" text="Min">
      <formula>NOT(ISERROR(SEARCH("Min",N50)))</formula>
    </cfRule>
    <cfRule type="containsText" dxfId="189" priority="192" operator="containsText" text="Specify ">
      <formula>NOT(ISERROR(SEARCH("Specify ",N50)))</formula>
    </cfRule>
  </conditionalFormatting>
  <conditionalFormatting sqref="G54:O54">
    <cfRule type="containsText" dxfId="188" priority="187" operator="containsText" text="Max">
      <formula>NOT(ISERROR(SEARCH("Max",G54)))</formula>
    </cfRule>
    <cfRule type="containsText" dxfId="187" priority="188" operator="containsText" text="Min">
      <formula>NOT(ISERROR(SEARCH("Min",G54)))</formula>
    </cfRule>
    <cfRule type="containsText" dxfId="186" priority="189" operator="containsText" text="Specify ">
      <formula>NOT(ISERROR(SEARCH("Specify ",G54)))</formula>
    </cfRule>
  </conditionalFormatting>
  <conditionalFormatting sqref="G55 I55 G56:O56">
    <cfRule type="containsText" dxfId="185" priority="184" operator="containsText" text="Max">
      <formula>NOT(ISERROR(SEARCH("Max",G55)))</formula>
    </cfRule>
    <cfRule type="containsText" dxfId="184" priority="185" operator="containsText" text="Min">
      <formula>NOT(ISERROR(SEARCH("Min",G55)))</formula>
    </cfRule>
    <cfRule type="containsText" dxfId="183" priority="186" operator="containsText" text="Specify ">
      <formula>NOT(ISERROR(SEARCH("Specify ",G55)))</formula>
    </cfRule>
  </conditionalFormatting>
  <conditionalFormatting sqref="H55">
    <cfRule type="containsText" dxfId="182" priority="181" operator="containsText" text="Max">
      <formula>NOT(ISERROR(SEARCH("Max",H55)))</formula>
    </cfRule>
    <cfRule type="containsText" dxfId="181" priority="182" operator="containsText" text="Min">
      <formula>NOT(ISERROR(SEARCH("Min",H55)))</formula>
    </cfRule>
    <cfRule type="containsText" dxfId="180" priority="183" operator="containsText" text="Specify ">
      <formula>NOT(ISERROR(SEARCH("Specify ",H55)))</formula>
    </cfRule>
  </conditionalFormatting>
  <conditionalFormatting sqref="J55 L55">
    <cfRule type="containsText" dxfId="179" priority="178" operator="containsText" text="Max">
      <formula>NOT(ISERROR(SEARCH("Max",J55)))</formula>
    </cfRule>
    <cfRule type="containsText" dxfId="178" priority="179" operator="containsText" text="Min">
      <formula>NOT(ISERROR(SEARCH("Min",J55)))</formula>
    </cfRule>
    <cfRule type="containsText" dxfId="177" priority="180" operator="containsText" text="Specify ">
      <formula>NOT(ISERROR(SEARCH("Specify ",J55)))</formula>
    </cfRule>
  </conditionalFormatting>
  <conditionalFormatting sqref="K55">
    <cfRule type="containsText" dxfId="176" priority="175" operator="containsText" text="Max">
      <formula>NOT(ISERROR(SEARCH("Max",K55)))</formula>
    </cfRule>
    <cfRule type="containsText" dxfId="175" priority="176" operator="containsText" text="Min">
      <formula>NOT(ISERROR(SEARCH("Min",K55)))</formula>
    </cfRule>
    <cfRule type="containsText" dxfId="174" priority="177" operator="containsText" text="Specify ">
      <formula>NOT(ISERROR(SEARCH("Specify ",K55)))</formula>
    </cfRule>
  </conditionalFormatting>
  <conditionalFormatting sqref="M55 O55">
    <cfRule type="containsText" dxfId="173" priority="172" operator="containsText" text="Max">
      <formula>NOT(ISERROR(SEARCH("Max",M55)))</formula>
    </cfRule>
    <cfRule type="containsText" dxfId="172" priority="173" operator="containsText" text="Min">
      <formula>NOT(ISERROR(SEARCH("Min",M55)))</formula>
    </cfRule>
    <cfRule type="containsText" dxfId="171" priority="174" operator="containsText" text="Specify ">
      <formula>NOT(ISERROR(SEARCH("Specify ",M55)))</formula>
    </cfRule>
  </conditionalFormatting>
  <conditionalFormatting sqref="N55">
    <cfRule type="containsText" dxfId="170" priority="169" operator="containsText" text="Max">
      <formula>NOT(ISERROR(SEARCH("Max",N55)))</formula>
    </cfRule>
    <cfRule type="containsText" dxfId="169" priority="170" operator="containsText" text="Min">
      <formula>NOT(ISERROR(SEARCH("Min",N55)))</formula>
    </cfRule>
    <cfRule type="containsText" dxfId="168" priority="171" operator="containsText" text="Specify ">
      <formula>NOT(ISERROR(SEARCH("Specify ",N55)))</formula>
    </cfRule>
  </conditionalFormatting>
  <conditionalFormatting sqref="G57 I57">
    <cfRule type="containsText" dxfId="167" priority="166" operator="containsText" text="Max">
      <formula>NOT(ISERROR(SEARCH("Max",G57)))</formula>
    </cfRule>
    <cfRule type="containsText" dxfId="166" priority="167" operator="containsText" text="Min">
      <formula>NOT(ISERROR(SEARCH("Min",G57)))</formula>
    </cfRule>
    <cfRule type="containsText" dxfId="165" priority="168" operator="containsText" text="Specify ">
      <formula>NOT(ISERROR(SEARCH("Specify ",G57)))</formula>
    </cfRule>
  </conditionalFormatting>
  <conditionalFormatting sqref="H57">
    <cfRule type="containsText" dxfId="164" priority="163" operator="containsText" text="Max">
      <formula>NOT(ISERROR(SEARCH("Max",H57)))</formula>
    </cfRule>
    <cfRule type="containsText" dxfId="163" priority="164" operator="containsText" text="Min">
      <formula>NOT(ISERROR(SEARCH("Min",H57)))</formula>
    </cfRule>
    <cfRule type="containsText" dxfId="162" priority="165" operator="containsText" text="Specify ">
      <formula>NOT(ISERROR(SEARCH("Specify ",H57)))</formula>
    </cfRule>
  </conditionalFormatting>
  <conditionalFormatting sqref="J57 L57">
    <cfRule type="containsText" dxfId="161" priority="160" operator="containsText" text="Max">
      <formula>NOT(ISERROR(SEARCH("Max",J57)))</formula>
    </cfRule>
    <cfRule type="containsText" dxfId="160" priority="161" operator="containsText" text="Min">
      <formula>NOT(ISERROR(SEARCH("Min",J57)))</formula>
    </cfRule>
    <cfRule type="containsText" dxfId="159" priority="162" operator="containsText" text="Specify ">
      <formula>NOT(ISERROR(SEARCH("Specify ",J57)))</formula>
    </cfRule>
  </conditionalFormatting>
  <conditionalFormatting sqref="K57">
    <cfRule type="containsText" dxfId="158" priority="157" operator="containsText" text="Max">
      <formula>NOT(ISERROR(SEARCH("Max",K57)))</formula>
    </cfRule>
    <cfRule type="containsText" dxfId="157" priority="158" operator="containsText" text="Min">
      <formula>NOT(ISERROR(SEARCH("Min",K57)))</formula>
    </cfRule>
    <cfRule type="containsText" dxfId="156" priority="159" operator="containsText" text="Specify ">
      <formula>NOT(ISERROR(SEARCH("Specify ",K57)))</formula>
    </cfRule>
  </conditionalFormatting>
  <conditionalFormatting sqref="M57 O57">
    <cfRule type="containsText" dxfId="155" priority="154" operator="containsText" text="Max">
      <formula>NOT(ISERROR(SEARCH("Max",M57)))</formula>
    </cfRule>
    <cfRule type="containsText" dxfId="154" priority="155" operator="containsText" text="Min">
      <formula>NOT(ISERROR(SEARCH("Min",M57)))</formula>
    </cfRule>
    <cfRule type="containsText" dxfId="153" priority="156" operator="containsText" text="Specify ">
      <formula>NOT(ISERROR(SEARCH("Specify ",M57)))</formula>
    </cfRule>
  </conditionalFormatting>
  <conditionalFormatting sqref="N57">
    <cfRule type="containsText" dxfId="152" priority="151" operator="containsText" text="Max">
      <formula>NOT(ISERROR(SEARCH("Max",N57)))</formula>
    </cfRule>
    <cfRule type="containsText" dxfId="151" priority="152" operator="containsText" text="Min">
      <formula>NOT(ISERROR(SEARCH("Min",N57)))</formula>
    </cfRule>
    <cfRule type="containsText" dxfId="150" priority="153" operator="containsText" text="Specify ">
      <formula>NOT(ISERROR(SEARCH("Specify ",N57)))</formula>
    </cfRule>
  </conditionalFormatting>
  <conditionalFormatting sqref="G61:O61">
    <cfRule type="containsText" dxfId="149" priority="148" operator="containsText" text="Max">
      <formula>NOT(ISERROR(SEARCH("Max",G61)))</formula>
    </cfRule>
    <cfRule type="containsText" dxfId="148" priority="149" operator="containsText" text="Min">
      <formula>NOT(ISERROR(SEARCH("Min",G61)))</formula>
    </cfRule>
    <cfRule type="containsText" dxfId="147" priority="150" operator="containsText" text="Specify ">
      <formula>NOT(ISERROR(SEARCH("Specify ",G61)))</formula>
    </cfRule>
  </conditionalFormatting>
  <conditionalFormatting sqref="G62 I62 G63:O63 G65:O65">
    <cfRule type="containsText" dxfId="146" priority="145" operator="containsText" text="Max">
      <formula>NOT(ISERROR(SEARCH("Max",G62)))</formula>
    </cfRule>
    <cfRule type="containsText" dxfId="145" priority="146" operator="containsText" text="Min">
      <formula>NOT(ISERROR(SEARCH("Min",G62)))</formula>
    </cfRule>
    <cfRule type="containsText" dxfId="144" priority="147" operator="containsText" text="Specify ">
      <formula>NOT(ISERROR(SEARCH("Specify ",G62)))</formula>
    </cfRule>
  </conditionalFormatting>
  <conditionalFormatting sqref="H62">
    <cfRule type="containsText" dxfId="143" priority="142" operator="containsText" text="Max">
      <formula>NOT(ISERROR(SEARCH("Max",H62)))</formula>
    </cfRule>
    <cfRule type="containsText" dxfId="142" priority="143" operator="containsText" text="Min">
      <formula>NOT(ISERROR(SEARCH("Min",H62)))</formula>
    </cfRule>
    <cfRule type="containsText" dxfId="141" priority="144" operator="containsText" text="Specify ">
      <formula>NOT(ISERROR(SEARCH("Specify ",H62)))</formula>
    </cfRule>
  </conditionalFormatting>
  <conditionalFormatting sqref="J62 L62">
    <cfRule type="containsText" dxfId="140" priority="139" operator="containsText" text="Max">
      <formula>NOT(ISERROR(SEARCH("Max",J62)))</formula>
    </cfRule>
    <cfRule type="containsText" dxfId="139" priority="140" operator="containsText" text="Min">
      <formula>NOT(ISERROR(SEARCH("Min",J62)))</formula>
    </cfRule>
    <cfRule type="containsText" dxfId="138" priority="141" operator="containsText" text="Specify ">
      <formula>NOT(ISERROR(SEARCH("Specify ",J62)))</formula>
    </cfRule>
  </conditionalFormatting>
  <conditionalFormatting sqref="K62">
    <cfRule type="containsText" dxfId="137" priority="136" operator="containsText" text="Max">
      <formula>NOT(ISERROR(SEARCH("Max",K62)))</formula>
    </cfRule>
    <cfRule type="containsText" dxfId="136" priority="137" operator="containsText" text="Min">
      <formula>NOT(ISERROR(SEARCH("Min",K62)))</formula>
    </cfRule>
    <cfRule type="containsText" dxfId="135" priority="138" operator="containsText" text="Specify ">
      <formula>NOT(ISERROR(SEARCH("Specify ",K62)))</formula>
    </cfRule>
  </conditionalFormatting>
  <conditionalFormatting sqref="M62 O62">
    <cfRule type="containsText" dxfId="134" priority="133" operator="containsText" text="Max">
      <formula>NOT(ISERROR(SEARCH("Max",M62)))</formula>
    </cfRule>
    <cfRule type="containsText" dxfId="133" priority="134" operator="containsText" text="Min">
      <formula>NOT(ISERROR(SEARCH("Min",M62)))</formula>
    </cfRule>
    <cfRule type="containsText" dxfId="132" priority="135" operator="containsText" text="Specify ">
      <formula>NOT(ISERROR(SEARCH("Specify ",M62)))</formula>
    </cfRule>
  </conditionalFormatting>
  <conditionalFormatting sqref="N62">
    <cfRule type="containsText" dxfId="131" priority="130" operator="containsText" text="Max">
      <formula>NOT(ISERROR(SEARCH("Max",N62)))</formula>
    </cfRule>
    <cfRule type="containsText" dxfId="130" priority="131" operator="containsText" text="Min">
      <formula>NOT(ISERROR(SEARCH("Min",N62)))</formula>
    </cfRule>
    <cfRule type="containsText" dxfId="129" priority="132" operator="containsText" text="Specify ">
      <formula>NOT(ISERROR(SEARCH("Specify ",N62)))</formula>
    </cfRule>
  </conditionalFormatting>
  <conditionalFormatting sqref="G64 I64">
    <cfRule type="containsText" dxfId="128" priority="127" operator="containsText" text="Max">
      <formula>NOT(ISERROR(SEARCH("Max",G64)))</formula>
    </cfRule>
    <cfRule type="containsText" dxfId="127" priority="128" operator="containsText" text="Min">
      <formula>NOT(ISERROR(SEARCH("Min",G64)))</formula>
    </cfRule>
    <cfRule type="containsText" dxfId="126" priority="129" operator="containsText" text="Specify ">
      <formula>NOT(ISERROR(SEARCH("Specify ",G64)))</formula>
    </cfRule>
  </conditionalFormatting>
  <conditionalFormatting sqref="H64">
    <cfRule type="containsText" dxfId="125" priority="124" operator="containsText" text="Max">
      <formula>NOT(ISERROR(SEARCH("Max",H64)))</formula>
    </cfRule>
    <cfRule type="containsText" dxfId="124" priority="125" operator="containsText" text="Min">
      <formula>NOT(ISERROR(SEARCH("Min",H64)))</formula>
    </cfRule>
    <cfRule type="containsText" dxfId="123" priority="126" operator="containsText" text="Specify ">
      <formula>NOT(ISERROR(SEARCH("Specify ",H64)))</formula>
    </cfRule>
  </conditionalFormatting>
  <conditionalFormatting sqref="J64 L64">
    <cfRule type="containsText" dxfId="122" priority="121" operator="containsText" text="Max">
      <formula>NOT(ISERROR(SEARCH("Max",J64)))</formula>
    </cfRule>
    <cfRule type="containsText" dxfId="121" priority="122" operator="containsText" text="Min">
      <formula>NOT(ISERROR(SEARCH("Min",J64)))</formula>
    </cfRule>
    <cfRule type="containsText" dxfId="120" priority="123" operator="containsText" text="Specify ">
      <formula>NOT(ISERROR(SEARCH("Specify ",J64)))</formula>
    </cfRule>
  </conditionalFormatting>
  <conditionalFormatting sqref="K64">
    <cfRule type="containsText" dxfId="119" priority="118" operator="containsText" text="Max">
      <formula>NOT(ISERROR(SEARCH("Max",K64)))</formula>
    </cfRule>
    <cfRule type="containsText" dxfId="118" priority="119" operator="containsText" text="Min">
      <formula>NOT(ISERROR(SEARCH("Min",K64)))</formula>
    </cfRule>
    <cfRule type="containsText" dxfId="117" priority="120" operator="containsText" text="Specify ">
      <formula>NOT(ISERROR(SEARCH("Specify ",K64)))</formula>
    </cfRule>
  </conditionalFormatting>
  <conditionalFormatting sqref="M64 O64">
    <cfRule type="containsText" dxfId="116" priority="115" operator="containsText" text="Max">
      <formula>NOT(ISERROR(SEARCH("Max",M64)))</formula>
    </cfRule>
    <cfRule type="containsText" dxfId="115" priority="116" operator="containsText" text="Min">
      <formula>NOT(ISERROR(SEARCH("Min",M64)))</formula>
    </cfRule>
    <cfRule type="containsText" dxfId="114" priority="117" operator="containsText" text="Specify ">
      <formula>NOT(ISERROR(SEARCH("Specify ",M64)))</formula>
    </cfRule>
  </conditionalFormatting>
  <conditionalFormatting sqref="N64">
    <cfRule type="containsText" dxfId="113" priority="112" operator="containsText" text="Max">
      <formula>NOT(ISERROR(SEARCH("Max",N64)))</formula>
    </cfRule>
    <cfRule type="containsText" dxfId="112" priority="113" operator="containsText" text="Min">
      <formula>NOT(ISERROR(SEARCH("Min",N64)))</formula>
    </cfRule>
    <cfRule type="containsText" dxfId="111" priority="114" operator="containsText" text="Specify ">
      <formula>NOT(ISERROR(SEARCH("Specify ",N64)))</formula>
    </cfRule>
  </conditionalFormatting>
  <conditionalFormatting sqref="G66 I66 G67:O67">
    <cfRule type="containsText" dxfId="110" priority="109" operator="containsText" text="Max">
      <formula>NOT(ISERROR(SEARCH("Max",G66)))</formula>
    </cfRule>
    <cfRule type="containsText" dxfId="109" priority="110" operator="containsText" text="Min">
      <formula>NOT(ISERROR(SEARCH("Min",G66)))</formula>
    </cfRule>
    <cfRule type="containsText" dxfId="108" priority="111" operator="containsText" text="Specify ">
      <formula>NOT(ISERROR(SEARCH("Specify ",G66)))</formula>
    </cfRule>
  </conditionalFormatting>
  <conditionalFormatting sqref="H66">
    <cfRule type="containsText" dxfId="107" priority="106" operator="containsText" text="Max">
      <formula>NOT(ISERROR(SEARCH("Max",H66)))</formula>
    </cfRule>
    <cfRule type="containsText" dxfId="106" priority="107" operator="containsText" text="Min">
      <formula>NOT(ISERROR(SEARCH("Min",H66)))</formula>
    </cfRule>
    <cfRule type="containsText" dxfId="105" priority="108" operator="containsText" text="Specify ">
      <formula>NOT(ISERROR(SEARCH("Specify ",H66)))</formula>
    </cfRule>
  </conditionalFormatting>
  <conditionalFormatting sqref="J66 L66">
    <cfRule type="containsText" dxfId="104" priority="103" operator="containsText" text="Max">
      <formula>NOT(ISERROR(SEARCH("Max",J66)))</formula>
    </cfRule>
    <cfRule type="containsText" dxfId="103" priority="104" operator="containsText" text="Min">
      <formula>NOT(ISERROR(SEARCH("Min",J66)))</formula>
    </cfRule>
    <cfRule type="containsText" dxfId="102" priority="105" operator="containsText" text="Specify ">
      <formula>NOT(ISERROR(SEARCH("Specify ",J66)))</formula>
    </cfRule>
  </conditionalFormatting>
  <conditionalFormatting sqref="K66">
    <cfRule type="containsText" dxfId="101" priority="100" operator="containsText" text="Max">
      <formula>NOT(ISERROR(SEARCH("Max",K66)))</formula>
    </cfRule>
    <cfRule type="containsText" dxfId="100" priority="101" operator="containsText" text="Min">
      <formula>NOT(ISERROR(SEARCH("Min",K66)))</formula>
    </cfRule>
    <cfRule type="containsText" dxfId="99" priority="102" operator="containsText" text="Specify ">
      <formula>NOT(ISERROR(SEARCH("Specify ",K66)))</formula>
    </cfRule>
  </conditionalFormatting>
  <conditionalFormatting sqref="M66 O66">
    <cfRule type="containsText" dxfId="98" priority="97" operator="containsText" text="Max">
      <formula>NOT(ISERROR(SEARCH("Max",M66)))</formula>
    </cfRule>
    <cfRule type="containsText" dxfId="97" priority="98" operator="containsText" text="Min">
      <formula>NOT(ISERROR(SEARCH("Min",M66)))</formula>
    </cfRule>
    <cfRule type="containsText" dxfId="96" priority="99" operator="containsText" text="Specify ">
      <formula>NOT(ISERROR(SEARCH("Specify ",M66)))</formula>
    </cfRule>
  </conditionalFormatting>
  <conditionalFormatting sqref="N66">
    <cfRule type="containsText" dxfId="95" priority="94" operator="containsText" text="Max">
      <formula>NOT(ISERROR(SEARCH("Max",N66)))</formula>
    </cfRule>
    <cfRule type="containsText" dxfId="94" priority="95" operator="containsText" text="Min">
      <formula>NOT(ISERROR(SEARCH("Min",N66)))</formula>
    </cfRule>
    <cfRule type="containsText" dxfId="93" priority="96" operator="containsText" text="Specify ">
      <formula>NOT(ISERROR(SEARCH("Specify ",N66)))</formula>
    </cfRule>
  </conditionalFormatting>
  <conditionalFormatting sqref="G68 I68">
    <cfRule type="containsText" dxfId="92" priority="91" operator="containsText" text="Max">
      <formula>NOT(ISERROR(SEARCH("Max",G68)))</formula>
    </cfRule>
    <cfRule type="containsText" dxfId="91" priority="92" operator="containsText" text="Min">
      <formula>NOT(ISERROR(SEARCH("Min",G68)))</formula>
    </cfRule>
    <cfRule type="containsText" dxfId="90" priority="93" operator="containsText" text="Specify ">
      <formula>NOT(ISERROR(SEARCH("Specify ",G68)))</formula>
    </cfRule>
  </conditionalFormatting>
  <conditionalFormatting sqref="H68">
    <cfRule type="containsText" dxfId="89" priority="88" operator="containsText" text="Max">
      <formula>NOT(ISERROR(SEARCH("Max",H68)))</formula>
    </cfRule>
    <cfRule type="containsText" dxfId="88" priority="89" operator="containsText" text="Min">
      <formula>NOT(ISERROR(SEARCH("Min",H68)))</formula>
    </cfRule>
    <cfRule type="containsText" dxfId="87" priority="90" operator="containsText" text="Specify ">
      <formula>NOT(ISERROR(SEARCH("Specify ",H68)))</formula>
    </cfRule>
  </conditionalFormatting>
  <conditionalFormatting sqref="J68 L68">
    <cfRule type="containsText" dxfId="86" priority="85" operator="containsText" text="Max">
      <formula>NOT(ISERROR(SEARCH("Max",J68)))</formula>
    </cfRule>
    <cfRule type="containsText" dxfId="85" priority="86" operator="containsText" text="Min">
      <formula>NOT(ISERROR(SEARCH("Min",J68)))</formula>
    </cfRule>
    <cfRule type="containsText" dxfId="84" priority="87" operator="containsText" text="Specify ">
      <formula>NOT(ISERROR(SEARCH("Specify ",J68)))</formula>
    </cfRule>
  </conditionalFormatting>
  <conditionalFormatting sqref="K68">
    <cfRule type="containsText" dxfId="83" priority="82" operator="containsText" text="Max">
      <formula>NOT(ISERROR(SEARCH("Max",K68)))</formula>
    </cfRule>
    <cfRule type="containsText" dxfId="82" priority="83" operator="containsText" text="Min">
      <formula>NOT(ISERROR(SEARCH("Min",K68)))</formula>
    </cfRule>
    <cfRule type="containsText" dxfId="81" priority="84" operator="containsText" text="Specify ">
      <formula>NOT(ISERROR(SEARCH("Specify ",K68)))</formula>
    </cfRule>
  </conditionalFormatting>
  <conditionalFormatting sqref="M68 O68">
    <cfRule type="containsText" dxfId="80" priority="79" operator="containsText" text="Max">
      <formula>NOT(ISERROR(SEARCH("Max",M68)))</formula>
    </cfRule>
    <cfRule type="containsText" dxfId="79" priority="80" operator="containsText" text="Min">
      <formula>NOT(ISERROR(SEARCH("Min",M68)))</formula>
    </cfRule>
    <cfRule type="containsText" dxfId="78" priority="81" operator="containsText" text="Specify ">
      <formula>NOT(ISERROR(SEARCH("Specify ",M68)))</formula>
    </cfRule>
  </conditionalFormatting>
  <conditionalFormatting sqref="N68">
    <cfRule type="containsText" dxfId="77" priority="76" operator="containsText" text="Max">
      <formula>NOT(ISERROR(SEARCH("Max",N68)))</formula>
    </cfRule>
    <cfRule type="containsText" dxfId="76" priority="77" operator="containsText" text="Min">
      <formula>NOT(ISERROR(SEARCH("Min",N68)))</formula>
    </cfRule>
    <cfRule type="containsText" dxfId="75" priority="78" operator="containsText" text="Specify ">
      <formula>NOT(ISERROR(SEARCH("Specify ",N68)))</formula>
    </cfRule>
  </conditionalFormatting>
  <conditionalFormatting sqref="G72:O72">
    <cfRule type="containsText" dxfId="74" priority="73" operator="containsText" text="Max">
      <formula>NOT(ISERROR(SEARCH("Max",G72)))</formula>
    </cfRule>
    <cfRule type="containsText" dxfId="73" priority="74" operator="containsText" text="Min">
      <formula>NOT(ISERROR(SEARCH("Min",G72)))</formula>
    </cfRule>
    <cfRule type="containsText" dxfId="72" priority="75" operator="containsText" text="Specify ">
      <formula>NOT(ISERROR(SEARCH("Specify ",G72)))</formula>
    </cfRule>
  </conditionalFormatting>
  <conditionalFormatting sqref="G73 I73 G74:O74 G76:O76">
    <cfRule type="containsText" dxfId="71" priority="70" operator="containsText" text="Max">
      <formula>NOT(ISERROR(SEARCH("Max",G73)))</formula>
    </cfRule>
    <cfRule type="containsText" dxfId="70" priority="71" operator="containsText" text="Min">
      <formula>NOT(ISERROR(SEARCH("Min",G73)))</formula>
    </cfRule>
    <cfRule type="containsText" dxfId="69" priority="72" operator="containsText" text="Specify ">
      <formula>NOT(ISERROR(SEARCH("Specify ",G73)))</formula>
    </cfRule>
  </conditionalFormatting>
  <conditionalFormatting sqref="H73">
    <cfRule type="containsText" dxfId="68" priority="67" operator="containsText" text="Max">
      <formula>NOT(ISERROR(SEARCH("Max",H73)))</formula>
    </cfRule>
    <cfRule type="containsText" dxfId="67" priority="68" operator="containsText" text="Min">
      <formula>NOT(ISERROR(SEARCH("Min",H73)))</formula>
    </cfRule>
    <cfRule type="containsText" dxfId="66" priority="69" operator="containsText" text="Specify ">
      <formula>NOT(ISERROR(SEARCH("Specify ",H73)))</formula>
    </cfRule>
  </conditionalFormatting>
  <conditionalFormatting sqref="J73 L73">
    <cfRule type="containsText" dxfId="65" priority="64" operator="containsText" text="Max">
      <formula>NOT(ISERROR(SEARCH("Max",J73)))</formula>
    </cfRule>
    <cfRule type="containsText" dxfId="64" priority="65" operator="containsText" text="Min">
      <formula>NOT(ISERROR(SEARCH("Min",J73)))</formula>
    </cfRule>
    <cfRule type="containsText" dxfId="63" priority="66" operator="containsText" text="Specify ">
      <formula>NOT(ISERROR(SEARCH("Specify ",J73)))</formula>
    </cfRule>
  </conditionalFormatting>
  <conditionalFormatting sqref="K73">
    <cfRule type="containsText" dxfId="62" priority="61" operator="containsText" text="Max">
      <formula>NOT(ISERROR(SEARCH("Max",K73)))</formula>
    </cfRule>
    <cfRule type="containsText" dxfId="61" priority="62" operator="containsText" text="Min">
      <formula>NOT(ISERROR(SEARCH("Min",K73)))</formula>
    </cfRule>
    <cfRule type="containsText" dxfId="60" priority="63" operator="containsText" text="Specify ">
      <formula>NOT(ISERROR(SEARCH("Specify ",K73)))</formula>
    </cfRule>
  </conditionalFormatting>
  <conditionalFormatting sqref="M73 O73">
    <cfRule type="containsText" dxfId="59" priority="58" operator="containsText" text="Max">
      <formula>NOT(ISERROR(SEARCH("Max",M73)))</formula>
    </cfRule>
    <cfRule type="containsText" dxfId="58" priority="59" operator="containsText" text="Min">
      <formula>NOT(ISERROR(SEARCH("Min",M73)))</formula>
    </cfRule>
    <cfRule type="containsText" dxfId="57" priority="60" operator="containsText" text="Specify ">
      <formula>NOT(ISERROR(SEARCH("Specify ",M73)))</formula>
    </cfRule>
  </conditionalFormatting>
  <conditionalFormatting sqref="N73">
    <cfRule type="containsText" dxfId="56" priority="55" operator="containsText" text="Max">
      <formula>NOT(ISERROR(SEARCH("Max",N73)))</formula>
    </cfRule>
    <cfRule type="containsText" dxfId="55" priority="56" operator="containsText" text="Min">
      <formula>NOT(ISERROR(SEARCH("Min",N73)))</formula>
    </cfRule>
    <cfRule type="containsText" dxfId="54" priority="57" operator="containsText" text="Specify ">
      <formula>NOT(ISERROR(SEARCH("Specify ",N73)))</formula>
    </cfRule>
  </conditionalFormatting>
  <conditionalFormatting sqref="G75 I75">
    <cfRule type="containsText" dxfId="53" priority="52" operator="containsText" text="Max">
      <formula>NOT(ISERROR(SEARCH("Max",G75)))</formula>
    </cfRule>
    <cfRule type="containsText" dxfId="52" priority="53" operator="containsText" text="Min">
      <formula>NOT(ISERROR(SEARCH("Min",G75)))</formula>
    </cfRule>
    <cfRule type="containsText" dxfId="51" priority="54" operator="containsText" text="Specify ">
      <formula>NOT(ISERROR(SEARCH("Specify ",G75)))</formula>
    </cfRule>
  </conditionalFormatting>
  <conditionalFormatting sqref="H75">
    <cfRule type="containsText" dxfId="50" priority="49" operator="containsText" text="Max">
      <formula>NOT(ISERROR(SEARCH("Max",H75)))</formula>
    </cfRule>
    <cfRule type="containsText" dxfId="49" priority="50" operator="containsText" text="Min">
      <formula>NOT(ISERROR(SEARCH("Min",H75)))</formula>
    </cfRule>
    <cfRule type="containsText" dxfId="48" priority="51" operator="containsText" text="Specify ">
      <formula>NOT(ISERROR(SEARCH("Specify ",H75)))</formula>
    </cfRule>
  </conditionalFormatting>
  <conditionalFormatting sqref="J75 L75">
    <cfRule type="containsText" dxfId="47" priority="46" operator="containsText" text="Max">
      <formula>NOT(ISERROR(SEARCH("Max",J75)))</formula>
    </cfRule>
    <cfRule type="containsText" dxfId="46" priority="47" operator="containsText" text="Min">
      <formula>NOT(ISERROR(SEARCH("Min",J75)))</formula>
    </cfRule>
    <cfRule type="containsText" dxfId="45" priority="48" operator="containsText" text="Specify ">
      <formula>NOT(ISERROR(SEARCH("Specify ",J75)))</formula>
    </cfRule>
  </conditionalFormatting>
  <conditionalFormatting sqref="K75">
    <cfRule type="containsText" dxfId="44" priority="43" operator="containsText" text="Max">
      <formula>NOT(ISERROR(SEARCH("Max",K75)))</formula>
    </cfRule>
    <cfRule type="containsText" dxfId="43" priority="44" operator="containsText" text="Min">
      <formula>NOT(ISERROR(SEARCH("Min",K75)))</formula>
    </cfRule>
    <cfRule type="containsText" dxfId="42" priority="45" operator="containsText" text="Specify ">
      <formula>NOT(ISERROR(SEARCH("Specify ",K75)))</formula>
    </cfRule>
  </conditionalFormatting>
  <conditionalFormatting sqref="M75 O75">
    <cfRule type="containsText" dxfId="41" priority="40" operator="containsText" text="Max">
      <formula>NOT(ISERROR(SEARCH("Max",M75)))</formula>
    </cfRule>
    <cfRule type="containsText" dxfId="40" priority="41" operator="containsText" text="Min">
      <formula>NOT(ISERROR(SEARCH("Min",M75)))</formula>
    </cfRule>
    <cfRule type="containsText" dxfId="39" priority="42" operator="containsText" text="Specify ">
      <formula>NOT(ISERROR(SEARCH("Specify ",M75)))</formula>
    </cfRule>
  </conditionalFormatting>
  <conditionalFormatting sqref="N75">
    <cfRule type="containsText" dxfId="38" priority="37" operator="containsText" text="Max">
      <formula>NOT(ISERROR(SEARCH("Max",N75)))</formula>
    </cfRule>
    <cfRule type="containsText" dxfId="37" priority="38" operator="containsText" text="Min">
      <formula>NOT(ISERROR(SEARCH("Min",N75)))</formula>
    </cfRule>
    <cfRule type="containsText" dxfId="36" priority="39" operator="containsText" text="Specify ">
      <formula>NOT(ISERROR(SEARCH("Specify ",N75)))</formula>
    </cfRule>
  </conditionalFormatting>
  <conditionalFormatting sqref="G77 I77 G78:O78">
    <cfRule type="containsText" dxfId="35" priority="34" operator="containsText" text="Max">
      <formula>NOT(ISERROR(SEARCH("Max",G77)))</formula>
    </cfRule>
    <cfRule type="containsText" dxfId="34" priority="35" operator="containsText" text="Min">
      <formula>NOT(ISERROR(SEARCH("Min",G77)))</formula>
    </cfRule>
    <cfRule type="containsText" dxfId="33" priority="36" operator="containsText" text="Specify ">
      <formula>NOT(ISERROR(SEARCH("Specify ",G77)))</formula>
    </cfRule>
  </conditionalFormatting>
  <conditionalFormatting sqref="H77">
    <cfRule type="containsText" dxfId="32" priority="31" operator="containsText" text="Max">
      <formula>NOT(ISERROR(SEARCH("Max",H77)))</formula>
    </cfRule>
    <cfRule type="containsText" dxfId="31" priority="32" operator="containsText" text="Min">
      <formula>NOT(ISERROR(SEARCH("Min",H77)))</formula>
    </cfRule>
    <cfRule type="containsText" dxfId="30" priority="33" operator="containsText" text="Specify ">
      <formula>NOT(ISERROR(SEARCH("Specify ",H77)))</formula>
    </cfRule>
  </conditionalFormatting>
  <conditionalFormatting sqref="J77 L77">
    <cfRule type="containsText" dxfId="29" priority="28" operator="containsText" text="Max">
      <formula>NOT(ISERROR(SEARCH("Max",J77)))</formula>
    </cfRule>
    <cfRule type="containsText" dxfId="28" priority="29" operator="containsText" text="Min">
      <formula>NOT(ISERROR(SEARCH("Min",J77)))</formula>
    </cfRule>
    <cfRule type="containsText" dxfId="27" priority="30" operator="containsText" text="Specify ">
      <formula>NOT(ISERROR(SEARCH("Specify ",J77)))</formula>
    </cfRule>
  </conditionalFormatting>
  <conditionalFormatting sqref="K77">
    <cfRule type="containsText" dxfId="26" priority="25" operator="containsText" text="Max">
      <formula>NOT(ISERROR(SEARCH("Max",K77)))</formula>
    </cfRule>
    <cfRule type="containsText" dxfId="25" priority="26" operator="containsText" text="Min">
      <formula>NOT(ISERROR(SEARCH("Min",K77)))</formula>
    </cfRule>
    <cfRule type="containsText" dxfId="24" priority="27" operator="containsText" text="Specify ">
      <formula>NOT(ISERROR(SEARCH("Specify ",K77)))</formula>
    </cfRule>
  </conditionalFormatting>
  <conditionalFormatting sqref="M77 O77">
    <cfRule type="containsText" dxfId="23" priority="22" operator="containsText" text="Max">
      <formula>NOT(ISERROR(SEARCH("Max",M77)))</formula>
    </cfRule>
    <cfRule type="containsText" dxfId="22" priority="23" operator="containsText" text="Min">
      <formula>NOT(ISERROR(SEARCH("Min",M77)))</formula>
    </cfRule>
    <cfRule type="containsText" dxfId="21" priority="24" operator="containsText" text="Specify ">
      <formula>NOT(ISERROR(SEARCH("Specify ",M77)))</formula>
    </cfRule>
  </conditionalFormatting>
  <conditionalFormatting sqref="N77">
    <cfRule type="containsText" dxfId="20" priority="19" operator="containsText" text="Max">
      <formula>NOT(ISERROR(SEARCH("Max",N77)))</formula>
    </cfRule>
    <cfRule type="containsText" dxfId="19" priority="20" operator="containsText" text="Min">
      <formula>NOT(ISERROR(SEARCH("Min",N77)))</formula>
    </cfRule>
    <cfRule type="containsText" dxfId="18" priority="21" operator="containsText" text="Specify ">
      <formula>NOT(ISERROR(SEARCH("Specify ",N77)))</formula>
    </cfRule>
  </conditionalFormatting>
  <conditionalFormatting sqref="G79 I79">
    <cfRule type="containsText" dxfId="17" priority="16" operator="containsText" text="Max">
      <formula>NOT(ISERROR(SEARCH("Max",G79)))</formula>
    </cfRule>
    <cfRule type="containsText" dxfId="16" priority="17" operator="containsText" text="Min">
      <formula>NOT(ISERROR(SEARCH("Min",G79)))</formula>
    </cfRule>
    <cfRule type="containsText" dxfId="15" priority="18" operator="containsText" text="Specify ">
      <formula>NOT(ISERROR(SEARCH("Specify ",G79)))</formula>
    </cfRule>
  </conditionalFormatting>
  <conditionalFormatting sqref="H79">
    <cfRule type="containsText" dxfId="14" priority="13" operator="containsText" text="Max">
      <formula>NOT(ISERROR(SEARCH("Max",H79)))</formula>
    </cfRule>
    <cfRule type="containsText" dxfId="13" priority="14" operator="containsText" text="Min">
      <formula>NOT(ISERROR(SEARCH("Min",H79)))</formula>
    </cfRule>
    <cfRule type="containsText" dxfId="12" priority="15" operator="containsText" text="Specify ">
      <formula>NOT(ISERROR(SEARCH("Specify ",H79)))</formula>
    </cfRule>
  </conditionalFormatting>
  <conditionalFormatting sqref="J79 L79">
    <cfRule type="containsText" dxfId="11" priority="10" operator="containsText" text="Max">
      <formula>NOT(ISERROR(SEARCH("Max",J79)))</formula>
    </cfRule>
    <cfRule type="containsText" dxfId="10" priority="11" operator="containsText" text="Min">
      <formula>NOT(ISERROR(SEARCH("Min",J79)))</formula>
    </cfRule>
    <cfRule type="containsText" dxfId="9" priority="12" operator="containsText" text="Specify ">
      <formula>NOT(ISERROR(SEARCH("Specify ",J79)))</formula>
    </cfRule>
  </conditionalFormatting>
  <conditionalFormatting sqref="K79">
    <cfRule type="containsText" dxfId="8" priority="7" operator="containsText" text="Max">
      <formula>NOT(ISERROR(SEARCH("Max",K79)))</formula>
    </cfRule>
    <cfRule type="containsText" dxfId="7" priority="8" operator="containsText" text="Min">
      <formula>NOT(ISERROR(SEARCH("Min",K79)))</formula>
    </cfRule>
    <cfRule type="containsText" dxfId="6" priority="9" operator="containsText" text="Specify ">
      <formula>NOT(ISERROR(SEARCH("Specify ",K79)))</formula>
    </cfRule>
  </conditionalFormatting>
  <conditionalFormatting sqref="M79 O79">
    <cfRule type="containsText" dxfId="5" priority="4" operator="containsText" text="Max">
      <formula>NOT(ISERROR(SEARCH("Max",M79)))</formula>
    </cfRule>
    <cfRule type="containsText" dxfId="4" priority="5" operator="containsText" text="Min">
      <formula>NOT(ISERROR(SEARCH("Min",M79)))</formula>
    </cfRule>
    <cfRule type="containsText" dxfId="3" priority="6" operator="containsText" text="Specify ">
      <formula>NOT(ISERROR(SEARCH("Specify ",M79)))</formula>
    </cfRule>
  </conditionalFormatting>
  <conditionalFormatting sqref="N79">
    <cfRule type="containsText" dxfId="2" priority="1" operator="containsText" text="Max">
      <formula>NOT(ISERROR(SEARCH("Max",N79)))</formula>
    </cfRule>
    <cfRule type="containsText" dxfId="1" priority="2" operator="containsText" text="Min">
      <formula>NOT(ISERROR(SEARCH("Min",N79)))</formula>
    </cfRule>
    <cfRule type="containsText" dxfId="0" priority="3" operator="containsText" text="Specify ">
      <formula>NOT(ISERROR(SEARCH("Specify ",N79)))</formula>
    </cfRule>
  </conditionalFormatting>
  <pageMargins left="0.7" right="0.7" top="0.75" bottom="0.75" header="0.3" footer="0.3"/>
  <pageSetup paperSize="8" scale="6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K5WJPCK5SUVE-119146697-12128</_dlc_DocId>
    <_dlc_DocIdUrl xmlns="611ea500-83e9-4ef4-bf2f-c0233a31331f">
      <Url>https://365tno.sharepoint.com/teams/P060.33948/_layouts/15/DocIdRedir.aspx?ID=K5WJPCK5SUVE-119146697-12128</Url>
      <Description>K5WJPCK5SUVE-119146697-12128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46A041-DD11-43DA-9354-C886714C5272}"/>
</file>

<file path=customXml/itemProps2.xml><?xml version="1.0" encoding="utf-8"?>
<ds:datastoreItem xmlns:ds="http://schemas.openxmlformats.org/officeDocument/2006/customXml" ds:itemID="{0785F2AD-C3DF-4593-BC1C-FB084FDC304B}"/>
</file>

<file path=customXml/itemProps3.xml><?xml version="1.0" encoding="utf-8"?>
<ds:datastoreItem xmlns:ds="http://schemas.openxmlformats.org/officeDocument/2006/customXml" ds:itemID="{5B5024E2-4571-4837-AA90-626DE1BCD0FB}"/>
</file>

<file path=customXml/itemProps4.xml><?xml version="1.0" encoding="utf-8"?>
<ds:datastoreItem xmlns:ds="http://schemas.openxmlformats.org/officeDocument/2006/customXml" ds:itemID="{18ECB8C4-9E66-4A0B-B6AC-6E1574D0CA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Frankfort, L. (Linda)</cp:lastModifiedBy>
  <cp:revision/>
  <dcterms:created xsi:type="dcterms:W3CDTF">2018-07-06T12:34:34Z</dcterms:created>
  <dcterms:modified xsi:type="dcterms:W3CDTF">2023-12-21T12:18:01Z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dcdc157e-b59a-4cbe-b62b-0a17ffe907c7</vt:lpwstr>
  </property>
  <property fmtid="{D5CDD505-2E9C-101B-9397-08002B2CF9AE}" pid="9" name="SaveCode">
    <vt:r8>570533215999603</vt:r8>
  </property>
</Properties>
</file>