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360" documentId="8_{53F2A72D-6CA9-4AB8-A25B-EBCE726E063B}" xr6:coauthVersionLast="47" xr6:coauthVersionMax="47" xr10:uidLastSave="{37937958-7490-4FA9-8E85-52464BC9F199}"/>
  <workbookProtection workbookAlgorithmName="SHA-512" workbookHashValue="js5SH5BwMvA2sooxzjp96SuaLSzHug+7EwhybtpA+Itm2PreIYhzVkRyslWKMx59wnHRUpGYMiIA0t33C4wdlg==" workbookSaltValue="UtrhPuYINRfy8tknX9GYCw==" workbookSpinCount="100000" lockStructure="1"/>
  <bookViews>
    <workbookView xWindow="-108" yWindow="-108" windowWidth="23256" windowHeight="12576" tabRatio="500" firstSheet="4" activeTab="4" xr2:uid="{00000000-000D-0000-FFFF-FFFF00000000}"/>
  </bookViews>
  <sheets>
    <sheet name="Data input old" sheetId="5" state="hidden" r:id="rId1"/>
    <sheet name="READ ME" sheetId="3" state="hidden" r:id="rId2"/>
    <sheet name="Data input" sheetId="2" state="hidden" r:id="rId3"/>
    <sheet name="ESDL Changelog" sheetId="6" state="hidden" r:id="rId4"/>
    <sheet name="Factsheet" sheetId="1" r:id="rId5"/>
    <sheet name="List" sheetId="4" state="hidden" r:id="rId6"/>
  </sheets>
  <definedNames>
    <definedName name="_ftn1" localSheetId="1">'READ ME'!$C$103</definedName>
    <definedName name="_ftnref1" localSheetId="1">'READ ME'!$C$93</definedName>
    <definedName name="_xlnm.Print_Area" localSheetId="4">Factsheet!$B$1:$O$71</definedName>
    <definedName name="_xlnm.Print_Area" localSheetId="1">'READ ME'!$A$1:$D$106</definedName>
  </definedNames>
  <calcPr calcId="191028" calcMode="autoNoTable"/>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57" i="1" l="1"/>
  <c r="R73" i="2"/>
  <c r="Q73" i="2"/>
  <c r="M57" i="1" s="1"/>
  <c r="M73" i="2"/>
  <c r="L73" i="2"/>
  <c r="H73" i="2"/>
  <c r="G73" i="2"/>
  <c r="G57" i="1"/>
  <c r="R73" i="5"/>
  <c r="M73" i="5"/>
  <c r="H73" i="5"/>
  <c r="Q73" i="5"/>
  <c r="L73" i="5"/>
  <c r="G73" i="5"/>
  <c r="D27" i="1"/>
  <c r="R55" i="5"/>
  <c r="Q55" i="5"/>
  <c r="M55" i="5"/>
  <c r="L55" i="5"/>
  <c r="H55" i="5"/>
  <c r="G55" i="5"/>
  <c r="R53" i="5"/>
  <c r="Q53" i="5"/>
  <c r="M53" i="5"/>
  <c r="L53" i="5"/>
  <c r="H53" i="5"/>
  <c r="G53" i="5"/>
  <c r="E44" i="5"/>
  <c r="R42" i="5"/>
  <c r="Q42" i="5"/>
  <c r="M42" i="5"/>
  <c r="L42" i="5"/>
  <c r="H42" i="5"/>
  <c r="G42" i="5"/>
  <c r="E42" i="5"/>
  <c r="E40" i="5"/>
  <c r="E38" i="5"/>
  <c r="D30" i="5"/>
  <c r="D23" i="5"/>
  <c r="G21" i="5"/>
  <c r="D21" i="5"/>
  <c r="D9" i="1" l="1"/>
  <c r="D10" i="1"/>
  <c r="D65" i="1" l="1"/>
  <c r="B70" i="1" l="1"/>
  <c r="B71" i="1"/>
  <c r="I50" i="1" l="1"/>
  <c r="G50" i="1"/>
  <c r="G49" i="1"/>
  <c r="G37" i="1" l="1"/>
  <c r="D21" i="2"/>
  <c r="D17" i="1" s="1"/>
  <c r="B68" i="1"/>
  <c r="F63" i="1"/>
  <c r="F61" i="1"/>
  <c r="F59" i="1"/>
  <c r="F57" i="1"/>
  <c r="E39" i="1"/>
  <c r="E37" i="1"/>
  <c r="E35" i="1"/>
  <c r="E33" i="1"/>
  <c r="D63" i="1"/>
  <c r="D61" i="1"/>
  <c r="D59" i="1"/>
  <c r="D57" i="1"/>
  <c r="D46" i="1"/>
  <c r="D49" i="1"/>
  <c r="D47" i="1"/>
  <c r="F21" i="1"/>
  <c r="F19" i="1"/>
  <c r="D29" i="1"/>
  <c r="D23" i="1"/>
  <c r="G21" i="1"/>
  <c r="M22" i="1"/>
  <c r="G22" i="1"/>
  <c r="O64" i="1"/>
  <c r="M64" i="1"/>
  <c r="L64" i="1"/>
  <c r="J64" i="1"/>
  <c r="O62" i="1"/>
  <c r="M62" i="1"/>
  <c r="L62" i="1"/>
  <c r="J62" i="1"/>
  <c r="O60" i="1"/>
  <c r="M60" i="1"/>
  <c r="L60" i="1"/>
  <c r="J60" i="1"/>
  <c r="O58" i="1"/>
  <c r="M58" i="1"/>
  <c r="L58" i="1"/>
  <c r="J58" i="1"/>
  <c r="I64" i="1"/>
  <c r="G64" i="1"/>
  <c r="I62" i="1"/>
  <c r="G62" i="1"/>
  <c r="I60" i="1"/>
  <c r="G60" i="1"/>
  <c r="I58" i="1"/>
  <c r="G58" i="1"/>
  <c r="M63" i="1"/>
  <c r="J63" i="1"/>
  <c r="G63" i="1"/>
  <c r="M61" i="1"/>
  <c r="J61" i="1"/>
  <c r="G61" i="1"/>
  <c r="M59" i="1"/>
  <c r="J59" i="1"/>
  <c r="G59" i="1"/>
  <c r="D53" i="1"/>
  <c r="D26" i="1"/>
  <c r="D41" i="1"/>
  <c r="O52" i="1"/>
  <c r="M52" i="1"/>
  <c r="O50" i="1"/>
  <c r="M50" i="1"/>
  <c r="O48" i="1"/>
  <c r="M48" i="1"/>
  <c r="O46" i="1"/>
  <c r="M46" i="1"/>
  <c r="L52" i="1"/>
  <c r="J52" i="1"/>
  <c r="L50" i="1"/>
  <c r="J50" i="1"/>
  <c r="L48" i="1"/>
  <c r="J48" i="1"/>
  <c r="L46" i="1"/>
  <c r="J46" i="1"/>
  <c r="I52" i="1"/>
  <c r="G52" i="1"/>
  <c r="I48" i="1"/>
  <c r="G48" i="1"/>
  <c r="I46" i="1"/>
  <c r="G46" i="1"/>
  <c r="M51" i="1"/>
  <c r="M49" i="1"/>
  <c r="M47" i="1"/>
  <c r="M45" i="1"/>
  <c r="J51" i="1"/>
  <c r="J49" i="1"/>
  <c r="J47" i="1"/>
  <c r="J45" i="1"/>
  <c r="G51" i="1"/>
  <c r="G47" i="1"/>
  <c r="G45" i="1"/>
  <c r="O40" i="1"/>
  <c r="M40" i="1"/>
  <c r="O36" i="1"/>
  <c r="M36" i="1"/>
  <c r="M34" i="1"/>
  <c r="L40" i="1"/>
  <c r="J40" i="1"/>
  <c r="L36" i="1"/>
  <c r="J36" i="1"/>
  <c r="I40" i="1"/>
  <c r="G40" i="1"/>
  <c r="I36" i="1"/>
  <c r="G36" i="1"/>
  <c r="I34" i="1"/>
  <c r="G34" i="1"/>
  <c r="M39" i="1"/>
  <c r="J39" i="1"/>
  <c r="G39" i="1"/>
  <c r="M35" i="1"/>
  <c r="J35" i="1"/>
  <c r="G35" i="1"/>
  <c r="M33" i="1"/>
  <c r="G33" i="1"/>
  <c r="E44" i="2"/>
  <c r="E42" i="2"/>
  <c r="E38" i="2"/>
  <c r="E40" i="2"/>
  <c r="D28" i="1"/>
  <c r="D25" i="1"/>
  <c r="D24" i="1"/>
  <c r="M18" i="1"/>
  <c r="G18" i="1"/>
  <c r="G19" i="1"/>
  <c r="G17" i="1"/>
  <c r="D23" i="2"/>
  <c r="D19" i="1" s="1"/>
  <c r="D6" i="1"/>
  <c r="D7" i="1"/>
  <c r="D8" i="1"/>
  <c r="D4" i="1"/>
  <c r="O34" i="1" l="1"/>
  <c r="J34" i="1"/>
  <c r="J33" i="1"/>
  <c r="G38" i="1"/>
  <c r="L34" i="1"/>
  <c r="M37" i="1"/>
  <c r="O38" i="1"/>
  <c r="M38" i="1"/>
  <c r="J37" i="1"/>
  <c r="L38" i="1"/>
  <c r="J38" i="1"/>
  <c r="I38" i="1"/>
</calcChain>
</file>

<file path=xl/sharedStrings.xml><?xml version="1.0" encoding="utf-8"?>
<sst xmlns="http://schemas.openxmlformats.org/spreadsheetml/2006/main" count="1152" uniqueCount="387">
  <si>
    <t>FACTSHEET DATA INPUT</t>
  </si>
  <si>
    <t>Please fill-in here all technology option data including detailed references and sources at the bottom.</t>
  </si>
  <si>
    <t>TECHNOLOGY DESCRIPTION</t>
  </si>
  <si>
    <t>Name of technology option</t>
  </si>
  <si>
    <t>Hydrogen production using ATR with CCS</t>
  </si>
  <si>
    <t>Date of factsheet</t>
  </si>
  <si>
    <t>Sector</t>
  </si>
  <si>
    <t>Hydrogen supply</t>
  </si>
  <si>
    <t>Other (specify here)</t>
  </si>
  <si>
    <t>ETS / Non-ETS</t>
  </si>
  <si>
    <t>ETS</t>
  </si>
  <si>
    <t>Type of Technology</t>
  </si>
  <si>
    <t>Autothermal reforming</t>
  </si>
  <si>
    <t>Description</t>
  </si>
  <si>
    <t>Autothermal reforming (ATR) is the combination of both partial oxidation (POX) and steam methane reforming (SMR) in one reactor operating at 900-1150 degrees Celcius with energy efficiency lower than that of SMR. The typical reaction is given by the following equation:
CH4+H20/2+O2/4 &lt;-&gt; CO + 5H2/2
The described ATR plant includes a carbon capture and storage (CCS) component.</t>
  </si>
  <si>
    <t>TRL level 2020</t>
  </si>
  <si>
    <t>TECHNICAL DIMENSIONS</t>
  </si>
  <si>
    <t>Factsheet Functional Unit</t>
  </si>
  <si>
    <t>MW</t>
  </si>
  <si>
    <t>Functional Unit</t>
  </si>
  <si>
    <t>NOE (2018)</t>
  </si>
  <si>
    <t>Atland and Jakobsen (2017)</t>
  </si>
  <si>
    <t>Source 3</t>
  </si>
  <si>
    <t>Source 4</t>
  </si>
  <si>
    <t>Source 5</t>
  </si>
  <si>
    <t>Capacity</t>
  </si>
  <si>
    <t>Reference</t>
  </si>
  <si>
    <t>Potential</t>
  </si>
  <si>
    <t>NL</t>
  </si>
  <si>
    <t>Unlimited</t>
  </si>
  <si>
    <t>Assumption: Unlimited potential</t>
  </si>
  <si>
    <t>Market share</t>
  </si>
  <si>
    <t>%</t>
  </si>
  <si>
    <t>Specify here the market</t>
  </si>
  <si>
    <t>Capacity utilization factor</t>
  </si>
  <si>
    <t>Specify here (if not specified, value will be 1)</t>
  </si>
  <si>
    <t>Unit of Activity</t>
  </si>
  <si>
    <t>PJ/year</t>
  </si>
  <si>
    <t>Technical lifetime (years)</t>
  </si>
  <si>
    <t>Full-load running hours per year</t>
  </si>
  <si>
    <t>Progress ratio</t>
  </si>
  <si>
    <t>Hourly profile</t>
  </si>
  <si>
    <t>no</t>
  </si>
  <si>
    <t>Explanation</t>
  </si>
  <si>
    <t>Jakobsen and Atland (2016) refer to a facility of 500,000 kg/day, corresponding to a capacity of 822 MW. NOE (2018) reports 89.6 TWh/year (used as main reference).</t>
  </si>
  <si>
    <t>COSTS</t>
  </si>
  <si>
    <t>Reference year: €2015 - If amounts are expresed in other currencies or in euros of another year (e.g. €2014), the amount has to be converted. See conversion method in 'READ ME' tab.</t>
  </si>
  <si>
    <t>2020 (Current)</t>
  </si>
  <si>
    <t>Investment costs per year</t>
  </si>
  <si>
    <t xml:space="preserve">mln. € / </t>
  </si>
  <si>
    <t>Other costs per year</t>
  </si>
  <si>
    <t>Fixed operational costs per year (excl. fuel costs)</t>
  </si>
  <si>
    <t>Variable costs per year</t>
  </si>
  <si>
    <t>Costs explanation</t>
  </si>
  <si>
    <t>On one side, NOE (2018) reports on the costs of 10,678 million pounds for a 89.6 TWh/year hydrogen output facility (used as main reference for CAPEX). The above number is converted to eur/MW. On the other side, Jakobsen and Atland (2016) report on 972 million euros for a 500 t/day hydrogen facility. 
NOE (2018) report OPEX as 3% of CAPEX. Jakobsen and Atland (2016) consider 5% of CAPEX as OPEX.</t>
  </si>
  <si>
    <t>ENERGY IN- AND OUTPUTS</t>
  </si>
  <si>
    <t>Energy carriers (per unit of main output)</t>
  </si>
  <si>
    <t>Energy carrier</t>
  </si>
  <si>
    <t>Unit</t>
  </si>
  <si>
    <t>Hydrogen</t>
  </si>
  <si>
    <t>PJ</t>
  </si>
  <si>
    <t>Electricity</t>
  </si>
  <si>
    <t>Natural gas resource (gas fields)</t>
  </si>
  <si>
    <t>Energy in- and Outputs explanation</t>
  </si>
  <si>
    <t xml:space="preserve"> NOE (2018) reports an efficiency of 79.7% and make a subdivision between electricity and natural gas inputs. Jakobsen and Atland (2016) give an overall efficiency of 82%, and describe a power input of 27.1 MW on a total energy consumption of 822 MW.</t>
  </si>
  <si>
    <t>MATERIAL FLOWS (OPTIONAL)</t>
  </si>
  <si>
    <t>Material flows</t>
  </si>
  <si>
    <t>Material</t>
  </si>
  <si>
    <t>Main Source</t>
  </si>
  <si>
    <t>Source 2</t>
  </si>
  <si>
    <t>Specify here</t>
  </si>
  <si>
    <t>Material flows explanation</t>
  </si>
  <si>
    <t>Explain here</t>
  </si>
  <si>
    <t>EMISSIONS (Non-fuel/energy-related emissions or emissions reductions (e.g. CCS)</t>
  </si>
  <si>
    <t>Emissions</t>
  </si>
  <si>
    <t>Substance</t>
  </si>
  <si>
    <t>CO2</t>
  </si>
  <si>
    <t>Mton</t>
  </si>
  <si>
    <t>Please select</t>
  </si>
  <si>
    <t>Emissions explanation</t>
  </si>
  <si>
    <t>The numbers specified are for Mton CO2 captured. The plant in the report from NOE (2018) has total emissions of 16 Mt/year and a capture rate of 96%, whereas the plant reported in Jakobsen and Atland (2016) has total emissions of 4,134 t/day and a capture rate of 92%. At 100% assumed utiliztion this plant produces 25.92 PJ/y for the 1.39 Mt/y emissions.</t>
  </si>
  <si>
    <t>OTHER</t>
  </si>
  <si>
    <t>Other</t>
  </si>
  <si>
    <t>REFERENCES AND SOURCES</t>
  </si>
  <si>
    <t>Camacho, Y. M., Bensaid, S., Piras, G., Antonini, M., &amp; Fino, D. (2017). Techno-economic analysis of green hydrogen production from biogas autothermal reforming. Clean Technologies and Environmental Policy, 19(5), 1437-1447.</t>
  </si>
  <si>
    <t>Jakobsen, Daniel; Åtland, Vegar (2016). NTNU. Concepts for Large Scale Hydrogen Production.</t>
  </si>
  <si>
    <t>NOE (2018). H21 North of England Report v1.0 - Northern Gas Networks</t>
  </si>
  <si>
    <t>Others</t>
  </si>
  <si>
    <t>Add other sources here</t>
  </si>
  <si>
    <t>GENERAL INSTRUCTIONS</t>
  </si>
  <si>
    <t>●</t>
  </si>
  <si>
    <t>The technology factsheet contains information about one specific option (e.g. capacity, potential, costs, energy and emission effects and supporting descriptions).</t>
  </si>
  <si>
    <t>The factsheet must be filled-in by the technical experts in the technology field and used as a reference internally (i.e.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</si>
  <si>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</si>
  <si>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</si>
  <si>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</si>
  <si>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Units and conversion factors are found below.</t>
  </si>
  <si>
    <t>Lists of sectors, units, energy carriers, etc. are found in the 'List' tab.</t>
  </si>
  <si>
    <t>The 'Factsheet' and 'List' tabs are locked. If a change is necessary, please send a request to Silvana Gamboa or Koen Smekens.</t>
  </si>
  <si>
    <t>PARAMETER</t>
  </si>
  <si>
    <t>DEFINITION</t>
  </si>
  <si>
    <t>HOW TO FILL-IN THE FACTSHEET?</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</si>
  <si>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</si>
  <si>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</si>
  <si>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</si>
  <si>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Indicate if the technology falls within the Emissions Trading Scheme (ETS).</t>
  </si>
  <si>
    <t xml:space="preserve">Examples: renewable, saving, CCS, biomass, emission reduction, network (e.g. transformer), etc. </t>
  </si>
  <si>
    <t xml:space="preserve">Select the type of technology from the drop-down menu. New types of technologies can be added within the tab 'List' upon request. </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</si>
  <si>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</si>
  <si>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</si>
  <si>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</si>
  <si>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</si>
  <si>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</si>
  <si>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</si>
  <si>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</si>
  <si>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</si>
  <si>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</si>
  <si>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</si>
  <si>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</si>
  <si>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</si>
  <si>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</si>
  <si>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</si>
  <si>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</si>
  <si>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</si>
  <si>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</si>
  <si>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</si>
  <si>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</si>
  <si>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</si>
  <si>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</si>
  <si>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</si>
  <si>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</si>
  <si>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</si>
  <si>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</si>
  <si>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</si>
  <si>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</si>
  <si>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</si>
  <si>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</si>
  <si>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</si>
  <si>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</si>
  <si>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</si>
  <si>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</si>
  <si>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</si>
  <si>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</si>
  <si>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</si>
  <si>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</si>
  <si>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</si>
  <si>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</si>
  <si>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</si>
  <si>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Unit of annual production (output) per year</t>
  </si>
  <si>
    <t xml:space="preserve">Select the activity unit from the drop-down menu. </t>
  </si>
  <si>
    <t>The total amount of years during which the technology can technically perform/function before it must be replaced.</t>
  </si>
  <si>
    <t>The typical number of hours that the technology in question operates per year.</t>
  </si>
  <si>
    <t xml:space="preserve">Indication of how much the costs have gone down. </t>
  </si>
  <si>
    <t>With learning curves, the experience gained with a certain technology is expressed as a learning rate, that is, the percentage at which the unit cost decreases with every doubling of cumulative installed production.</t>
  </si>
  <si>
    <t>Is there an hourly profile for the technology?</t>
  </si>
  <si>
    <t>Select YES/NO</t>
  </si>
  <si>
    <r>
      <t>With every doubling of cumulative production, costs decrease to a value expressed as the initial cost multiplied by a factor called the progress ratio </t>
    </r>
    <r>
      <rPr>
        <i/>
        <sz val="12"/>
        <color rgb="FFFF0000"/>
        <rFont val="Times New Roman"/>
        <family val="1"/>
      </rPr>
      <t>pr</t>
    </r>
    <r>
      <rPr>
        <sz val="12"/>
        <color rgb="FFFF0000"/>
        <rFont val="Times New Roman"/>
        <family val="1"/>
      </rPr>
      <t> (=1—learning rate)</t>
    </r>
  </si>
  <si>
    <t xml:space="preserve">COSTS </t>
  </si>
  <si>
    <t>Year of Euro</t>
  </si>
  <si>
    <t>All costs data must be specified as €2015</t>
  </si>
  <si>
    <t>If amounts are expresed in other currencies or in euros of another year (e.g. €2016), the amount has to be converted. See Monetary conversions at the bottom of the tab.</t>
  </si>
  <si>
    <t xml:space="preserve">Total investment costs (CAPEX) in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</si>
  <si>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</si>
  <si>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The investments costs are in the case of a new application of the technology. This includes purchase costs, construction costs and installation costs. It also includes demolition and removal costs of decommissioned installations.</t>
  </si>
  <si>
    <t xml:space="preserve">Other costs </t>
  </si>
  <si>
    <t>E.g. electricity connection costs.</t>
  </si>
  <si>
    <t>Please specify Other costs within the Costs explanation box.</t>
  </si>
  <si>
    <t>Data input same as above.</t>
  </si>
  <si>
    <t xml:space="preserve">Fixed operational costs (excluding fuel costs) </t>
  </si>
  <si>
    <t>Fixed operational costs are per year.</t>
  </si>
  <si>
    <t>Variable costs</t>
  </si>
  <si>
    <t>Variable costs are per year.</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</si>
  <si>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</si>
  <si>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</si>
  <si>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</si>
  <si>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r>
      <t>For each technology, the amount of energy  input/output to the process have to be filled in. The process may require more than one input e.g. available waste heat streams can be described as energy outputs or captured CO</t>
    </r>
    <r>
      <rPr>
        <vertAlign val="subscript"/>
        <sz val="12"/>
        <color theme="1"/>
        <rFont val="Calibri"/>
        <family val="2"/>
        <scheme val="minor"/>
      </rPr>
      <t>2</t>
    </r>
    <r>
      <rPr>
        <sz val="12"/>
        <color theme="1"/>
        <rFont val="Calibri"/>
        <family val="2"/>
        <scheme val="minor"/>
      </rPr>
      <t xml:space="preserve"> can also be seen as an output).</t>
    </r>
  </si>
  <si>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for inputs should be expressed as positive and values for outputs should be expressed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</si>
  <si>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</si>
  <si>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</si>
  <si>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</si>
  <si>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</si>
  <si>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</si>
  <si>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</si>
  <si>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</si>
  <si>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</si>
  <si>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</si>
  <si>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For values: Add references for each value in their 'Reference' cell (i.e. author and year) and aggregate all references with complete description at the bottom of the 'Data input' tab. If more than 10 references, add other sources under 'Others' box.</t>
  </si>
  <si>
    <t>For other data: Add all data sources with complete description at the bottom of the 'Data input' tab.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</si>
  <si>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</si>
  <si>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</si>
  <si>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</si>
  <si>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</si>
  <si>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</si>
  <si>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</si>
  <si>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</si>
  <si>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Megaton</t>
  </si>
  <si>
    <t>Mton ethene</t>
  </si>
  <si>
    <t>Megaton ethene</t>
  </si>
  <si>
    <t>Mton NH3</t>
  </si>
  <si>
    <t>Megaton Ammonia</t>
  </si>
  <si>
    <t>Mton steel</t>
  </si>
  <si>
    <t>Megaton steel</t>
  </si>
  <si>
    <t>Mvtg</t>
  </si>
  <si>
    <t>Million vehicles</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</si>
  <si>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</si>
  <si>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</si>
  <si>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</si>
  <si>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</si>
  <si>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</si>
  <si>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</si>
  <si>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</si>
  <si>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</si>
  <si>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</si>
  <si>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</si>
  <si>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</si>
  <si>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</si>
  <si>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</si>
  <si>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</si>
  <si>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</si>
  <si>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</si>
  <si>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</si>
  <si>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</si>
  <si>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Statistics Netherlands (CBS), “Consumentenprijzen; Europees geharmoniseerde prijsindex 2015=100”</t>
  </si>
  <si>
    <t>ATR with CCS is a technology at high TRL and widely investigated for blue hydrogen production. Although both ATR and CCS are often tested, and the combination does not seem to cause additional complexity, they have never been realized in practice (Riemer and Duscha, 2022)</t>
  </si>
  <si>
    <t>On one side, NOE (2018) reports on the costs of 10,678 million pounds for a 89.6 TWh/year hydrogen output facility (used as main reference for CAPEX). The above number is converted to Million eur/MW. On the other side, Jakobsen and Atland (2016) report on 972 million euros for a 500 t/day hydrogen facility. 
NOE (2018) report OPEX as 3% of CAPEX. Jakobsen and Atland (2016) consider 5% of CAPEX as OPEX.</t>
  </si>
  <si>
    <t>Date</t>
  </si>
  <si>
    <t>Parameter</t>
  </si>
  <si>
    <t>Old</t>
  </si>
  <si>
    <t>New</t>
  </si>
  <si>
    <t>Comment</t>
  </si>
  <si>
    <t>none</t>
  </si>
  <si>
    <t>Value added from the literature cited in the factsheet</t>
  </si>
  <si>
    <t>left blank</t>
  </si>
  <si>
    <t>Unlimited potential removed from factsheet</t>
  </si>
  <si>
    <t xml:space="preserve">Investment cost calculations </t>
  </si>
  <si>
    <t>Invetment cost calculations were checked and kept in Meur/MW</t>
  </si>
  <si>
    <t>Investment costs and costs decimals</t>
  </si>
  <si>
    <t>All values hardcoded to only 2 decimals</t>
  </si>
  <si>
    <t>Inputs and outputs decimals</t>
  </si>
  <si>
    <t>Checked and number of decimals reduced</t>
  </si>
  <si>
    <t>CO2 emissions units</t>
  </si>
  <si>
    <t>All values updated to new units</t>
  </si>
  <si>
    <t>CO2 emissions, decimals</t>
  </si>
  <si>
    <t xml:space="preserve">Decimals checked </t>
  </si>
  <si>
    <t>TECHNOLOGY FACTSHEET</t>
  </si>
  <si>
    <t>AUTOTHERMAL REFORMING (ATR) FOR HYDROGEN PRODUCTION WITH CARBON CAPTURE AND STORAGE (CCS)</t>
  </si>
  <si>
    <t>Author</t>
  </si>
  <si>
    <t>Jacob Janssen</t>
  </si>
  <si>
    <t>Value and Range</t>
  </si>
  <si>
    <t>-</t>
  </si>
  <si>
    <t>Min</t>
  </si>
  <si>
    <t>Max</t>
  </si>
  <si>
    <t>Capacity utlization factor</t>
  </si>
  <si>
    <t>Investment costs</t>
  </si>
  <si>
    <t>Euro per Functional Unit</t>
  </si>
  <si>
    <t>Current</t>
  </si>
  <si>
    <t xml:space="preserve">Fixed operational costs per year               (excl. fuel costs) </t>
  </si>
  <si>
    <t>Main output:</t>
  </si>
  <si>
    <t>Matia Riemer, Vicki Duscha (2022). Carbon Capture in Hydrogen Production – Review of Modelling Assumptions (fraunhofer.de)</t>
  </si>
  <si>
    <t xml:space="preserve"> </t>
  </si>
  <si>
    <t>Sectors:</t>
  </si>
  <si>
    <t>Type of Technology:</t>
  </si>
  <si>
    <t>Functional Units Capacity:</t>
  </si>
  <si>
    <t>Functional Units Activity:</t>
  </si>
  <si>
    <t xml:space="preserve">Energy carriers: </t>
  </si>
  <si>
    <t>Energy Carriers Units:</t>
  </si>
  <si>
    <t>Material flows:</t>
  </si>
  <si>
    <t>Emissions:</t>
  </si>
  <si>
    <t>Emissions Units:</t>
  </si>
  <si>
    <t>Please select main output here</t>
  </si>
  <si>
    <t>Agriculture: Horticulture</t>
  </si>
  <si>
    <t>Biomass</t>
  </si>
  <si>
    <t>Bln vehicle - km/year</t>
  </si>
  <si>
    <t>Ambient heat</t>
  </si>
  <si>
    <t>CO2flow</t>
  </si>
  <si>
    <t>CH4</t>
  </si>
  <si>
    <t>Non-ETS</t>
  </si>
  <si>
    <t>Agriculture: Other</t>
  </si>
  <si>
    <t>CCS</t>
  </si>
  <si>
    <t>Bio-oil other</t>
  </si>
  <si>
    <t>Add here -&gt;</t>
  </si>
  <si>
    <t>Electricity generation</t>
  </si>
  <si>
    <t>Emission reduction</t>
  </si>
  <si>
    <t>kton/year</t>
  </si>
  <si>
    <t>Blast Furnace Gas</t>
  </si>
  <si>
    <t>F-gassen</t>
  </si>
  <si>
    <t>Mton CO2-eq</t>
  </si>
  <si>
    <t>Gas supply</t>
  </si>
  <si>
    <t>Energy saving</t>
  </si>
  <si>
    <t>Mton/year</t>
  </si>
  <si>
    <t>Coal</t>
  </si>
  <si>
    <t>Fijn stof PM10</t>
  </si>
  <si>
    <t>Yes</t>
  </si>
  <si>
    <t>Households</t>
  </si>
  <si>
    <t>Renewable</t>
  </si>
  <si>
    <t>Mton ethene/year</t>
  </si>
  <si>
    <t>Coal excl gases</t>
  </si>
  <si>
    <t>Fijn stof PM2,5</t>
  </si>
  <si>
    <t>No</t>
  </si>
  <si>
    <t>CHP</t>
  </si>
  <si>
    <t>Mton NH3/year</t>
  </si>
  <si>
    <t>Coke Oven Gas</t>
  </si>
  <si>
    <t>N2O</t>
  </si>
  <si>
    <t>Industry: Anorganic chemics</t>
  </si>
  <si>
    <t>Network</t>
  </si>
  <si>
    <t>Mton steel/year</t>
  </si>
  <si>
    <t>Cokes</t>
  </si>
  <si>
    <t>NH3</t>
  </si>
  <si>
    <t>Please select the region</t>
  </si>
  <si>
    <t>Industry: Chemics</t>
  </si>
  <si>
    <t>Storage</t>
  </si>
  <si>
    <t>Coking coal</t>
  </si>
  <si>
    <t>NMVOS</t>
  </si>
  <si>
    <t>Industry: Construction</t>
  </si>
  <si>
    <t xml:space="preserve">Electrolysis </t>
  </si>
  <si>
    <t>Diesel</t>
  </si>
  <si>
    <t>NOx</t>
  </si>
  <si>
    <t>EU</t>
  </si>
  <si>
    <t>Industry: Fertiliser</t>
  </si>
  <si>
    <t>Electricity import</t>
  </si>
  <si>
    <t>SO2</t>
  </si>
  <si>
    <t>Global</t>
  </si>
  <si>
    <t>Industry: Generic</t>
  </si>
  <si>
    <t>Industry: Iron and steel</t>
  </si>
  <si>
    <t>Energy content manure</t>
  </si>
  <si>
    <t>Industry: Non ETS</t>
  </si>
  <si>
    <t>Fermentation gas</t>
  </si>
  <si>
    <t>Industry: Petrochemics</t>
  </si>
  <si>
    <t>Fuel oil</t>
  </si>
  <si>
    <t>Mobile machinery</t>
  </si>
  <si>
    <t>Gases other</t>
  </si>
  <si>
    <t>Refineries</t>
  </si>
  <si>
    <t>Heat</t>
  </si>
  <si>
    <t>Trade, services and utilities</t>
  </si>
  <si>
    <t>Heavy fuel oil</t>
  </si>
  <si>
    <t>Transport</t>
  </si>
  <si>
    <t>High Pressure Steam</t>
  </si>
  <si>
    <t>Hydro</t>
  </si>
  <si>
    <t>Injection coal</t>
  </si>
  <si>
    <t>Kerosene</t>
  </si>
  <si>
    <t>Kerosene bunkers</t>
  </si>
  <si>
    <t>LPG</t>
  </si>
  <si>
    <t>Natural gas transport</t>
  </si>
  <si>
    <t>Oil excl gases</t>
  </si>
  <si>
    <t>Oil feedstock</t>
  </si>
  <si>
    <t>Oil other</t>
  </si>
  <si>
    <t>Oil products</t>
  </si>
  <si>
    <t>Oil products other</t>
  </si>
  <si>
    <t>Propane</t>
  </si>
  <si>
    <t>Residual gas</t>
  </si>
  <si>
    <t>Resources</t>
  </si>
  <si>
    <t>SNG</t>
  </si>
  <si>
    <t>Steam</t>
  </si>
  <si>
    <t>Sun</t>
  </si>
  <si>
    <t>Uranium</t>
  </si>
  <si>
    <t>Wind</t>
  </si>
  <si>
    <t>Benzine</t>
  </si>
  <si>
    <t>Biobenzine</t>
  </si>
  <si>
    <t>Biodiesel</t>
  </si>
  <si>
    <t>Bio-ethanol</t>
  </si>
  <si>
    <t>Biofuels</t>
  </si>
  <si>
    <t>Biofuels FT</t>
  </si>
  <si>
    <t>Biogas</t>
  </si>
  <si>
    <t>Bio-LPG</t>
  </si>
  <si>
    <t>Biomass (coferment)</t>
  </si>
  <si>
    <t>Biomass (GFT &amp; VGI)</t>
  </si>
  <si>
    <t>Biomass (high quality)</t>
  </si>
  <si>
    <t>Biomass (liquid)</t>
  </si>
  <si>
    <t>Biomass (manure)</t>
  </si>
  <si>
    <t>Biomass (solid)</t>
  </si>
  <si>
    <t>Biomass (starch)</t>
  </si>
  <si>
    <t>Biomass (sugars)</t>
  </si>
  <si>
    <t>Biomass (waste biogenic)</t>
  </si>
  <si>
    <t>Biomass (wet streams)</t>
  </si>
  <si>
    <t>Biomass (wood abroad)</t>
  </si>
  <si>
    <t>Biomass (wood interior)</t>
  </si>
  <si>
    <t>Biomass (wood)</t>
  </si>
  <si>
    <t>CCF gas</t>
  </si>
  <si>
    <t>Chemical residual gas</t>
  </si>
  <si>
    <t>Crude oil</t>
  </si>
  <si>
    <t>Gasoline</t>
  </si>
  <si>
    <t>Geothermal heat</t>
  </si>
  <si>
    <t>Import electricity</t>
  </si>
  <si>
    <t>Natural gas feedstock</t>
  </si>
  <si>
    <t>Oil raw materials</t>
  </si>
  <si>
    <t>Synthetic fuels</t>
  </si>
  <si>
    <t>Waste (non-biogenic)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</si>
</sst>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000_ ;_ * \-#,##0.000_ ;_ * &quot;-&quot;??_ ;_ @_ "/>
    <numFmt numFmtId="165" formatCode="_ * #,##0_ ;_ * \-#,##0_ ;_ * &quot;-&quot;??_ ;_ @_ "/>
    <numFmt numFmtId="166" formatCode="_ * #,##0.000000_ ;_ * \-#,##0.000000_ ;_ * &quot;-&quot;??_ ;_ @_ "/>
    <numFmt numFmtId="167" formatCode="_ * #,##0.0000_ ;_ * \-#,##0.0000_ ;_ * &quot;-&quot;??_ ;_ @_ "/>
    <numFmt numFmtId="168" formatCode="0.000"/>
  </numFmts>
  <fonts count="45" x14ac:knownFonts="1">
    <font>
      <sz val="12"/>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vertAlign val="subscript"/>
      <sz val="12"/>
      <color theme="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b/>
      <sz val="12"/>
      <color rgb="FFFF0000"/>
      <name val="Calibri"/>
      <family val="2"/>
      <scheme val="minor"/>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i/>
      <sz val="12"/>
      <color rgb="FFFF0000"/>
      <name val="Times New Roman"/>
      <family val="1"/>
    </font>
    <font>
      <b/>
      <i/>
      <sz val="11"/>
      <name val="Calibri"/>
      <family val="2"/>
      <scheme val="minor"/>
    </font>
    <font>
      <b/>
      <sz val="16"/>
      <color theme="0"/>
      <name val="Calibri"/>
      <family val="2"/>
    </font>
    <font>
      <i/>
      <sz val="11"/>
      <color theme="2" tint="-0.499984740745262"/>
      <name val="Calibri"/>
      <family val="2"/>
    </font>
  </fonts>
  <fills count="12">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4" tint="-0.249977111117893"/>
        <bgColor indexed="64"/>
      </patternFill>
    </fill>
  </fills>
  <borders count="54">
    <border>
      <left/>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style="thin">
        <color auto="1"/>
      </left>
      <right style="medium">
        <color auto="1"/>
      </right>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medium">
        <color auto="1"/>
      </top>
      <bottom/>
      <diagonal/>
    </border>
    <border>
      <left style="thin">
        <color auto="1"/>
      </left>
      <right style="thin">
        <color auto="1"/>
      </right>
      <top/>
      <bottom style="medium">
        <color indexed="64"/>
      </bottom>
      <diagonal/>
    </border>
    <border>
      <left/>
      <right/>
      <top style="thin">
        <color auto="1"/>
      </top>
      <bottom style="medium">
        <color indexed="64"/>
      </bottom>
      <diagonal/>
    </border>
  </borders>
  <cellStyleXfs count="3">
    <xf numFmtId="0" fontId="0" fillId="0" borderId="0"/>
    <xf numFmtId="0" fontId="22" fillId="0" borderId="0" applyNumberFormat="0" applyFill="0" applyBorder="0" applyAlignment="0" applyProtection="0"/>
    <xf numFmtId="43" fontId="30" fillId="0" borderId="0" applyFont="0" applyFill="0" applyBorder="0" applyAlignment="0" applyProtection="0"/>
  </cellStyleXfs>
  <cellXfs count="456">
    <xf numFmtId="0" fontId="0" fillId="0" borderId="0" xfId="0"/>
    <xf numFmtId="0" fontId="0" fillId="6" borderId="0" xfId="0" applyFill="1"/>
    <xf numFmtId="0" fontId="8" fillId="6" borderId="0" xfId="0" applyFont="1" applyFill="1"/>
    <xf numFmtId="0" fontId="9" fillId="6" borderId="0" xfId="0" applyFont="1" applyFill="1"/>
    <xf numFmtId="0" fontId="10" fillId="6" borderId="0" xfId="0" applyFont="1" applyFill="1"/>
    <xf numFmtId="0" fontId="0" fillId="6" borderId="0" xfId="0" applyFill="1" applyAlignment="1">
      <alignment horizontal="right"/>
    </xf>
    <xf numFmtId="0" fontId="5" fillId="6" borderId="0" xfId="0" applyFont="1" applyFill="1" applyAlignment="1">
      <alignment vertical="center" wrapText="1"/>
    </xf>
    <xf numFmtId="0" fontId="6" fillId="6" borderId="0" xfId="0" applyFont="1" applyFill="1" applyAlignment="1">
      <alignment vertical="center" wrapText="1"/>
    </xf>
    <xf numFmtId="0" fontId="4" fillId="6" borderId="18" xfId="0" applyFont="1" applyFill="1" applyBorder="1" applyAlignment="1">
      <alignment vertical="center" wrapText="1"/>
    </xf>
    <xf numFmtId="0" fontId="4" fillId="6" borderId="32" xfId="0" applyFont="1" applyFill="1" applyBorder="1" applyAlignment="1">
      <alignment vertical="center" wrapText="1"/>
    </xf>
    <xf numFmtId="0" fontId="4" fillId="6" borderId="21" xfId="0" applyFont="1" applyFill="1" applyBorder="1" applyAlignment="1">
      <alignment vertical="center" wrapText="1"/>
    </xf>
    <xf numFmtId="0" fontId="14" fillId="6" borderId="16" xfId="0" applyFont="1" applyFill="1" applyBorder="1" applyAlignment="1">
      <alignment horizontal="right"/>
    </xf>
    <xf numFmtId="0" fontId="14" fillId="6" borderId="46" xfId="0" applyFont="1" applyFill="1" applyBorder="1" applyAlignment="1">
      <alignment horizontal="right"/>
    </xf>
    <xf numFmtId="0" fontId="14" fillId="6" borderId="19" xfId="0" applyFont="1" applyFill="1" applyBorder="1" applyAlignment="1">
      <alignment horizontal="right"/>
    </xf>
    <xf numFmtId="0" fontId="14" fillId="6" borderId="22" xfId="0" applyFont="1" applyFill="1" applyBorder="1" applyAlignment="1">
      <alignment horizontal="right"/>
    </xf>
    <xf numFmtId="0" fontId="11" fillId="6" borderId="0" xfId="0" applyFont="1" applyFill="1"/>
    <xf numFmtId="0" fontId="15" fillId="6" borderId="0" xfId="0" applyFont="1" applyFill="1"/>
    <xf numFmtId="0" fontId="5" fillId="6" borderId="21" xfId="0" applyFont="1" applyFill="1" applyBorder="1" applyAlignment="1">
      <alignment vertical="top" wrapText="1"/>
    </xf>
    <xf numFmtId="0" fontId="5" fillId="6" borderId="18" xfId="0" applyFont="1" applyFill="1" applyBorder="1" applyAlignment="1">
      <alignment vertical="top" wrapText="1"/>
    </xf>
    <xf numFmtId="0" fontId="5" fillId="6" borderId="32" xfId="0" applyFont="1" applyFill="1" applyBorder="1" applyAlignment="1">
      <alignment vertical="top" wrapText="1"/>
    </xf>
    <xf numFmtId="0" fontId="5" fillId="6" borderId="46" xfId="0" applyFont="1" applyFill="1" applyBorder="1" applyAlignment="1">
      <alignment horizontal="right" vertical="top" wrapText="1"/>
    </xf>
    <xf numFmtId="0" fontId="17" fillId="6" borderId="22" xfId="0" applyFont="1" applyFill="1" applyBorder="1" applyAlignment="1">
      <alignment vertical="top" wrapText="1"/>
    </xf>
    <xf numFmtId="0" fontId="14" fillId="6" borderId="46" xfId="0" applyFont="1" applyFill="1" applyBorder="1" applyAlignment="1">
      <alignment horizontal="right" vertical="top"/>
    </xf>
    <xf numFmtId="0" fontId="5" fillId="6" borderId="18" xfId="0" applyFont="1" applyFill="1" applyBorder="1" applyAlignment="1">
      <alignment vertical="center" wrapText="1"/>
    </xf>
    <xf numFmtId="0" fontId="5" fillId="6" borderId="32" xfId="0" applyFont="1" applyFill="1" applyBorder="1" applyAlignment="1">
      <alignment vertical="center" wrapText="1"/>
    </xf>
    <xf numFmtId="0" fontId="4" fillId="6" borderId="32" xfId="0" applyFont="1" applyFill="1" applyBorder="1" applyAlignment="1">
      <alignment vertical="top" wrapText="1"/>
    </xf>
    <xf numFmtId="0" fontId="14" fillId="6" borderId="0" xfId="0" applyFont="1" applyFill="1" applyAlignment="1">
      <alignment horizontal="right"/>
    </xf>
    <xf numFmtId="0" fontId="14" fillId="6" borderId="17" xfId="0" applyFont="1" applyFill="1" applyBorder="1" applyAlignment="1">
      <alignment horizontal="right"/>
    </xf>
    <xf numFmtId="0" fontId="0" fillId="6" borderId="32" xfId="0" applyFill="1" applyBorder="1"/>
    <xf numFmtId="0" fontId="0" fillId="6" borderId="20" xfId="0" applyFill="1" applyBorder="1"/>
    <xf numFmtId="0" fontId="0" fillId="6" borderId="21" xfId="0" applyFill="1" applyBorder="1"/>
    <xf numFmtId="0" fontId="11" fillId="6" borderId="24" xfId="0" applyFont="1" applyFill="1" applyBorder="1"/>
    <xf numFmtId="0" fontId="11" fillId="6" borderId="45" xfId="0" applyFont="1" applyFill="1" applyBorder="1"/>
    <xf numFmtId="0" fontId="11" fillId="6" borderId="25" xfId="0" applyFont="1" applyFill="1" applyBorder="1"/>
    <xf numFmtId="0" fontId="14" fillId="6" borderId="22" xfId="0" applyFont="1" applyFill="1" applyBorder="1" applyAlignment="1">
      <alignment horizontal="right" vertical="top"/>
    </xf>
    <xf numFmtId="0" fontId="20" fillId="6" borderId="0" xfId="0" applyFont="1" applyFill="1"/>
    <xf numFmtId="0" fontId="14" fillId="6" borderId="16" xfId="0" applyFont="1" applyFill="1" applyBorder="1" applyAlignment="1">
      <alignment horizontal="right" vertical="top"/>
    </xf>
    <xf numFmtId="0" fontId="4" fillId="6" borderId="18" xfId="0" applyFont="1" applyFill="1" applyBorder="1" applyAlignment="1">
      <alignment vertical="top" wrapText="1"/>
    </xf>
    <xf numFmtId="0" fontId="19" fillId="6" borderId="0" xfId="0" applyFont="1" applyFill="1"/>
    <xf numFmtId="0" fontId="4" fillId="6" borderId="0" xfId="0" applyFont="1" applyFill="1" applyAlignment="1">
      <alignment vertical="center" wrapText="1"/>
    </xf>
    <xf numFmtId="0" fontId="4" fillId="6" borderId="17" xfId="0" applyFont="1" applyFill="1" applyBorder="1" applyAlignment="1">
      <alignment vertical="center" wrapText="1"/>
    </xf>
    <xf numFmtId="0" fontId="5" fillId="6" borderId="17" xfId="0" applyFont="1" applyFill="1" applyBorder="1" applyAlignment="1">
      <alignment vertical="top" wrapText="1"/>
    </xf>
    <xf numFmtId="0" fontId="5" fillId="6" borderId="0" xfId="0" applyFont="1" applyFill="1" applyAlignment="1">
      <alignment vertical="top" wrapText="1"/>
    </xf>
    <xf numFmtId="0" fontId="16" fillId="6" borderId="0" xfId="0" applyFont="1" applyFill="1" applyAlignment="1">
      <alignment vertical="top" wrapText="1"/>
    </xf>
    <xf numFmtId="0" fontId="4" fillId="6" borderId="17" xfId="0" applyFont="1" applyFill="1" applyBorder="1" applyAlignment="1">
      <alignment vertical="top" wrapText="1"/>
    </xf>
    <xf numFmtId="0" fontId="5" fillId="6" borderId="17" xfId="0" applyFont="1" applyFill="1" applyBorder="1" applyAlignment="1">
      <alignment vertical="center" wrapText="1"/>
    </xf>
    <xf numFmtId="0" fontId="0" fillId="6" borderId="46" xfId="0" applyFill="1" applyBorder="1"/>
    <xf numFmtId="0" fontId="0" fillId="6" borderId="19" xfId="0" applyFill="1" applyBorder="1"/>
    <xf numFmtId="0" fontId="14" fillId="6" borderId="19" xfId="0" applyFont="1" applyFill="1" applyBorder="1" applyAlignment="1">
      <alignment horizontal="right" vertical="top"/>
    </xf>
    <xf numFmtId="0" fontId="0" fillId="6" borderId="22" xfId="0" applyFill="1" applyBorder="1"/>
    <xf numFmtId="0" fontId="0" fillId="6" borderId="23" xfId="0" applyFill="1" applyBorder="1"/>
    <xf numFmtId="0" fontId="4" fillId="6" borderId="23" xfId="0" applyFont="1" applyFill="1" applyBorder="1" applyAlignment="1">
      <alignment vertical="center" wrapText="1"/>
    </xf>
    <xf numFmtId="0" fontId="5" fillId="6" borderId="23" xfId="0" applyFont="1" applyFill="1" applyBorder="1" applyAlignment="1">
      <alignment vertical="top" wrapText="1"/>
    </xf>
    <xf numFmtId="0" fontId="17" fillId="6" borderId="22" xfId="0" applyFont="1" applyFill="1" applyBorder="1" applyAlignment="1">
      <alignment vertical="center" wrapText="1"/>
    </xf>
    <xf numFmtId="0" fontId="18" fillId="6" borderId="21" xfId="0" applyFont="1" applyFill="1" applyBorder="1" applyAlignment="1">
      <alignment vertical="center" wrapText="1"/>
    </xf>
    <xf numFmtId="0" fontId="14" fillId="6" borderId="0" xfId="0" applyFont="1" applyFill="1" applyAlignment="1">
      <alignment horizontal="right" vertical="top"/>
    </xf>
    <xf numFmtId="0" fontId="18" fillId="6" borderId="32" xfId="0" applyFont="1" applyFill="1" applyBorder="1" applyAlignment="1">
      <alignment vertical="top" wrapText="1"/>
    </xf>
    <xf numFmtId="0" fontId="14" fillId="6" borderId="17" xfId="0" applyFont="1" applyFill="1" applyBorder="1" applyAlignment="1">
      <alignment horizontal="right" vertical="top"/>
    </xf>
    <xf numFmtId="0" fontId="4" fillId="6" borderId="21" xfId="0" applyFont="1" applyFill="1" applyBorder="1" applyAlignment="1">
      <alignment vertical="top" wrapText="1"/>
    </xf>
    <xf numFmtId="0" fontId="13" fillId="7" borderId="15" xfId="0" applyFont="1" applyFill="1" applyBorder="1"/>
    <xf numFmtId="0" fontId="6" fillId="6" borderId="20" xfId="0" applyFont="1" applyFill="1" applyBorder="1" applyAlignment="1">
      <alignment vertical="center" wrapText="1"/>
    </xf>
    <xf numFmtId="0" fontId="0" fillId="6" borderId="18" xfId="0" applyFill="1" applyBorder="1" applyAlignment="1">
      <alignment horizontal="left" vertical="center"/>
    </xf>
    <xf numFmtId="0" fontId="0" fillId="6" borderId="32" xfId="0" applyFill="1" applyBorder="1" applyAlignment="1">
      <alignment horizontal="left" vertical="center"/>
    </xf>
    <xf numFmtId="0" fontId="0" fillId="6" borderId="21" xfId="0" applyFill="1" applyBorder="1" applyAlignment="1">
      <alignment horizontal="left" vertical="center"/>
    </xf>
    <xf numFmtId="0" fontId="11" fillId="6" borderId="24" xfId="0" applyFont="1" applyFill="1" applyBorder="1" applyAlignment="1">
      <alignment vertical="top"/>
    </xf>
    <xf numFmtId="0" fontId="8" fillId="6" borderId="16" xfId="0" applyFont="1" applyFill="1" applyBorder="1"/>
    <xf numFmtId="0" fontId="0" fillId="6" borderId="18" xfId="0" applyFill="1" applyBorder="1" applyAlignment="1">
      <alignment vertical="center" wrapText="1"/>
    </xf>
    <xf numFmtId="0" fontId="8" fillId="6" borderId="46" xfId="0" applyFont="1" applyFill="1" applyBorder="1"/>
    <xf numFmtId="0" fontId="22" fillId="6" borderId="32" xfId="1" applyFill="1" applyBorder="1" applyAlignment="1">
      <alignment vertical="center"/>
    </xf>
    <xf numFmtId="0" fontId="0" fillId="6" borderId="32" xfId="0" applyFill="1" applyBorder="1" applyAlignment="1">
      <alignment vertical="center" wrapText="1"/>
    </xf>
    <xf numFmtId="0" fontId="0" fillId="6" borderId="32" xfId="0" applyFill="1" applyBorder="1" applyAlignment="1">
      <alignment horizontal="left" vertical="center" wrapText="1"/>
    </xf>
    <xf numFmtId="0" fontId="25" fillId="6" borderId="46" xfId="0" applyFont="1" applyFill="1" applyBorder="1" applyAlignment="1">
      <alignment vertical="center" wrapText="1"/>
    </xf>
    <xf numFmtId="0" fontId="25" fillId="6" borderId="45" xfId="0" applyFont="1" applyFill="1" applyBorder="1" applyAlignment="1">
      <alignment horizontal="left" vertical="center" wrapText="1"/>
    </xf>
    <xf numFmtId="0" fontId="27" fillId="6" borderId="45" xfId="0" applyFont="1" applyFill="1" applyBorder="1" applyAlignment="1">
      <alignment horizontal="left"/>
    </xf>
    <xf numFmtId="0" fontId="15" fillId="0" borderId="19" xfId="0" applyFont="1" applyBorder="1"/>
    <xf numFmtId="0" fontId="29" fillId="6" borderId="45" xfId="0" applyFont="1" applyFill="1" applyBorder="1"/>
    <xf numFmtId="0" fontId="20" fillId="6" borderId="32" xfId="0" applyFont="1" applyFill="1" applyBorder="1" applyAlignment="1">
      <alignment vertical="center" wrapText="1"/>
    </xf>
    <xf numFmtId="0" fontId="3" fillId="0" borderId="0" xfId="0" applyFont="1"/>
    <xf numFmtId="0" fontId="34" fillId="6" borderId="0" xfId="0" applyFont="1" applyFill="1" applyAlignment="1" applyProtection="1">
      <alignment vertical="top" wrapText="1"/>
      <protection locked="0"/>
    </xf>
    <xf numFmtId="0" fontId="33" fillId="6" borderId="0" xfId="0" applyFont="1" applyFill="1" applyAlignment="1">
      <alignment vertical="center" wrapText="1"/>
    </xf>
    <xf numFmtId="43" fontId="12" fillId="6" borderId="0" xfId="2" applyFont="1" applyFill="1" applyAlignment="1">
      <alignment vertical="center" wrapText="1"/>
    </xf>
    <xf numFmtId="0" fontId="12" fillId="6" borderId="0" xfId="0" applyFont="1" applyFill="1" applyAlignment="1">
      <alignment vertical="center" wrapText="1"/>
    </xf>
    <xf numFmtId="0" fontId="34" fillId="6" borderId="0" xfId="0" applyFont="1" applyFill="1" applyAlignment="1" applyProtection="1">
      <alignment vertical="center" wrapText="1"/>
      <protection locked="0"/>
    </xf>
    <xf numFmtId="0" fontId="20" fillId="0" borderId="0" xfId="0" applyFont="1"/>
    <xf numFmtId="0" fontId="35" fillId="0" borderId="15" xfId="0" applyFont="1" applyBorder="1" applyAlignment="1">
      <alignment horizontal="center" vertical="top" wrapText="1"/>
    </xf>
    <xf numFmtId="0" fontId="0" fillId="6" borderId="23" xfId="0" applyFill="1" applyBorder="1" applyAlignment="1">
      <alignment vertical="top"/>
    </xf>
    <xf numFmtId="0" fontId="4" fillId="6" borderId="26" xfId="0" applyFont="1" applyFill="1" applyBorder="1" applyAlignment="1">
      <alignment vertical="top" wrapText="1"/>
    </xf>
    <xf numFmtId="0" fontId="19" fillId="6" borderId="0" xfId="0" applyFont="1" applyFill="1" applyAlignment="1">
      <alignment vertical="top" wrapText="1"/>
    </xf>
    <xf numFmtId="0" fontId="0" fillId="6" borderId="22" xfId="0" applyFill="1" applyBorder="1" applyAlignment="1">
      <alignment vertical="top"/>
    </xf>
    <xf numFmtId="0" fontId="4" fillId="6" borderId="23" xfId="0" applyFont="1" applyFill="1" applyBorder="1" applyAlignment="1">
      <alignment vertical="top" wrapText="1"/>
    </xf>
    <xf numFmtId="0" fontId="0" fillId="6" borderId="21" xfId="0" applyFill="1" applyBorder="1" applyAlignment="1">
      <alignment vertical="top"/>
    </xf>
    <xf numFmtId="0" fontId="34" fillId="3" borderId="10" xfId="0" applyFont="1" applyFill="1" applyBorder="1" applyAlignment="1">
      <alignment vertical="center" wrapText="1"/>
    </xf>
    <xf numFmtId="0" fontId="34" fillId="3" borderId="13" xfId="0" applyFont="1" applyFill="1" applyBorder="1" applyAlignment="1">
      <alignment vertical="center" wrapText="1"/>
    </xf>
    <xf numFmtId="0" fontId="38" fillId="6" borderId="32" xfId="0" applyFont="1" applyFill="1" applyBorder="1" applyAlignment="1">
      <alignment vertical="center" wrapText="1"/>
    </xf>
    <xf numFmtId="43" fontId="37" fillId="9" borderId="15" xfId="2" applyFont="1" applyFill="1" applyBorder="1"/>
    <xf numFmtId="43" fontId="23" fillId="6" borderId="15" xfId="2" applyFont="1" applyFill="1" applyBorder="1"/>
    <xf numFmtId="43" fontId="23" fillId="9" borderId="15" xfId="2" applyFont="1" applyFill="1" applyBorder="1"/>
    <xf numFmtId="0" fontId="0" fillId="6" borderId="23" xfId="0" applyFill="1" applyBorder="1" applyAlignment="1">
      <alignment vertical="top" wrapText="1"/>
    </xf>
    <xf numFmtId="0" fontId="6" fillId="6" borderId="15" xfId="0" applyFont="1" applyFill="1" applyBorder="1" applyAlignment="1">
      <alignment vertical="top" wrapText="1"/>
    </xf>
    <xf numFmtId="0" fontId="4" fillId="6" borderId="0" xfId="0" applyFont="1" applyFill="1" applyAlignment="1">
      <alignment vertical="top"/>
    </xf>
    <xf numFmtId="0" fontId="0" fillId="6" borderId="0" xfId="0" applyFill="1" applyAlignment="1">
      <alignment vertical="top"/>
    </xf>
    <xf numFmtId="0" fontId="0" fillId="6" borderId="32" xfId="0" applyFill="1" applyBorder="1" applyAlignment="1">
      <alignment vertical="top" wrapText="1"/>
    </xf>
    <xf numFmtId="0" fontId="36" fillId="6" borderId="0" xfId="0" applyFont="1" applyFill="1"/>
    <xf numFmtId="0" fontId="20" fillId="6" borderId="32" xfId="0" applyFont="1" applyFill="1" applyBorder="1"/>
    <xf numFmtId="0" fontId="21" fillId="6" borderId="0" xfId="0" applyFont="1" applyFill="1"/>
    <xf numFmtId="0" fontId="40" fillId="0" borderId="0" xfId="0" applyFont="1" applyAlignment="1">
      <alignment vertical="center"/>
    </xf>
    <xf numFmtId="43" fontId="23" fillId="0" borderId="15" xfId="2" applyFont="1" applyBorder="1"/>
    <xf numFmtId="0" fontId="37" fillId="0" borderId="15" xfId="0" applyFont="1" applyBorder="1" applyAlignment="1">
      <alignment horizontal="center"/>
    </xf>
    <xf numFmtId="0" fontId="37" fillId="0" borderId="23" xfId="0" applyFont="1" applyBorder="1" applyAlignment="1">
      <alignment horizontal="center"/>
    </xf>
    <xf numFmtId="0" fontId="22" fillId="0" borderId="15" xfId="1" applyBorder="1" applyAlignment="1">
      <alignment horizontal="center"/>
    </xf>
    <xf numFmtId="164" fontId="37" fillId="9" borderId="15" xfId="2" applyNumberFormat="1" applyFont="1" applyFill="1" applyBorder="1"/>
    <xf numFmtId="2" fontId="34" fillId="2" borderId="22" xfId="2" applyNumberFormat="1" applyFont="1" applyFill="1" applyBorder="1" applyAlignment="1" applyProtection="1">
      <alignment horizontal="left" vertical="center" wrapText="1"/>
      <protection locked="0"/>
    </xf>
    <xf numFmtId="2" fontId="34" fillId="2" borderId="26" xfId="2" applyNumberFormat="1" applyFont="1" applyFill="1" applyBorder="1" applyAlignment="1" applyProtection="1">
      <alignment horizontal="left" vertical="center" wrapText="1"/>
      <protection locked="0"/>
    </xf>
    <xf numFmtId="2" fontId="34" fillId="2" borderId="23" xfId="2" applyNumberFormat="1" applyFont="1" applyFill="1" applyBorder="1" applyAlignment="1" applyProtection="1">
      <alignment horizontal="left" vertical="center" wrapText="1"/>
      <protection locked="0"/>
    </xf>
    <xf numFmtId="0" fontId="2" fillId="0" borderId="0" xfId="0" applyFont="1" applyAlignment="1">
      <alignment vertical="center"/>
    </xf>
    <xf numFmtId="43" fontId="42" fillId="9" borderId="15" xfId="2" applyFont="1" applyFill="1" applyBorder="1"/>
    <xf numFmtId="165" fontId="37" fillId="9" borderId="15" xfId="2" applyNumberFormat="1" applyFont="1" applyFill="1" applyBorder="1"/>
    <xf numFmtId="164" fontId="23" fillId="0" borderId="15" xfId="2" applyNumberFormat="1" applyFont="1" applyBorder="1"/>
    <xf numFmtId="0" fontId="17" fillId="6" borderId="16" xfId="0" applyFont="1" applyFill="1" applyBorder="1" applyAlignment="1">
      <alignment horizontal="left" vertical="top" wrapText="1"/>
    </xf>
    <xf numFmtId="0" fontId="17" fillId="6" borderId="46" xfId="0" applyFont="1" applyFill="1" applyBorder="1" applyAlignment="1">
      <alignment horizontal="left" vertical="top" wrapText="1"/>
    </xf>
    <xf numFmtId="0" fontId="6" fillId="6" borderId="24" xfId="0" applyFont="1" applyFill="1" applyBorder="1" applyAlignment="1">
      <alignment horizontal="left" vertical="top" wrapText="1"/>
    </xf>
    <xf numFmtId="0" fontId="6" fillId="6" borderId="46" xfId="0" applyFont="1" applyFill="1" applyBorder="1" applyAlignment="1">
      <alignment horizontal="left" vertical="top" wrapText="1"/>
    </xf>
    <xf numFmtId="0" fontId="17" fillId="6" borderId="24" xfId="0" applyFont="1" applyFill="1" applyBorder="1" applyAlignment="1">
      <alignment horizontal="left" vertical="top" wrapText="1"/>
    </xf>
    <xf numFmtId="0" fontId="32" fillId="5" borderId="15" xfId="0" applyFont="1" applyFill="1" applyBorder="1" applyAlignment="1">
      <alignment horizontal="center"/>
    </xf>
    <xf numFmtId="0" fontId="32" fillId="8" borderId="15" xfId="0" applyFont="1" applyFill="1" applyBorder="1" applyAlignment="1">
      <alignment horizontal="center"/>
    </xf>
    <xf numFmtId="0" fontId="32" fillId="5" borderId="27" xfId="0" applyFont="1" applyFill="1" applyBorder="1" applyAlignment="1">
      <alignment horizontal="center" vertical="center" wrapText="1"/>
    </xf>
    <xf numFmtId="0" fontId="2" fillId="6" borderId="0" xfId="0" applyFont="1" applyFill="1"/>
    <xf numFmtId="0" fontId="1" fillId="6" borderId="0" xfId="0" applyFont="1" applyFill="1" applyAlignment="1" applyProtection="1">
      <alignment vertical="center" wrapText="1"/>
      <protection locked="0"/>
    </xf>
    <xf numFmtId="0" fontId="1" fillId="6" borderId="0" xfId="0" applyFont="1" applyFill="1" applyAlignment="1" applyProtection="1">
      <alignment vertical="top" wrapText="1"/>
      <protection locked="0"/>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14" fontId="1" fillId="2" borderId="7" xfId="0" applyNumberFormat="1" applyFont="1" applyFill="1" applyBorder="1" applyAlignment="1">
      <alignment horizontal="left" vertical="center" wrapText="1"/>
    </xf>
    <xf numFmtId="14" fontId="1" fillId="2" borderId="9"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0" fontId="1" fillId="3"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0" xfId="0" applyFont="1" applyFill="1" applyBorder="1" applyAlignment="1">
      <alignment vertical="center" wrapText="1"/>
    </xf>
    <xf numFmtId="0" fontId="1" fillId="3" borderId="11" xfId="0" applyFont="1" applyFill="1" applyBorder="1" applyAlignment="1">
      <alignment vertical="center" wrapText="1"/>
    </xf>
    <xf numFmtId="0" fontId="2" fillId="5" borderId="12" xfId="0" applyFont="1" applyFill="1" applyBorder="1" applyAlignment="1">
      <alignment horizontal="right" vertical="center"/>
    </xf>
    <xf numFmtId="0" fontId="2" fillId="5" borderId="0" xfId="0" applyFont="1" applyFill="1" applyAlignment="1">
      <alignment horizontal="right"/>
    </xf>
    <xf numFmtId="2" fontId="2" fillId="0" borderId="23" xfId="2" applyNumberFormat="1" applyFont="1" applyBorder="1" applyAlignment="1">
      <alignment horizontal="center" vertical="center"/>
    </xf>
    <xf numFmtId="2" fontId="2" fillId="0" borderId="15" xfId="2" applyNumberFormat="1" applyFont="1" applyBorder="1" applyAlignment="1">
      <alignment horizontal="center" vertical="center"/>
    </xf>
    <xf numFmtId="2" fontId="2" fillId="0" borderId="29" xfId="2" applyNumberFormat="1" applyFont="1" applyBorder="1" applyAlignment="1">
      <alignment horizontal="center" vertical="center"/>
    </xf>
    <xf numFmtId="43" fontId="2" fillId="0" borderId="23" xfId="2" applyFont="1" applyBorder="1" applyAlignment="1">
      <alignment horizontal="center" vertical="center"/>
    </xf>
    <xf numFmtId="43" fontId="2" fillId="0" borderId="15" xfId="2" applyFont="1" applyBorder="1" applyAlignment="1">
      <alignment horizontal="center" vertical="center"/>
    </xf>
    <xf numFmtId="43" fontId="2" fillId="0" borderId="29" xfId="2" applyFont="1" applyBorder="1" applyAlignment="1">
      <alignment horizontal="center" vertical="center"/>
    </xf>
    <xf numFmtId="43" fontId="2" fillId="0" borderId="49" xfId="2" applyFont="1" applyBorder="1" applyAlignment="1">
      <alignment horizontal="center" vertical="center"/>
    </xf>
    <xf numFmtId="43" fontId="2" fillId="0" borderId="30" xfId="2" applyFont="1" applyBorder="1" applyAlignment="1">
      <alignment horizontal="center" vertical="center"/>
    </xf>
    <xf numFmtId="43" fontId="2" fillId="0" borderId="31" xfId="2" applyFont="1" applyBorder="1" applyAlignment="1">
      <alignment horizontal="center" vertical="center"/>
    </xf>
    <xf numFmtId="14" fontId="0" fillId="0" borderId="0" xfId="0" applyNumberFormat="1"/>
    <xf numFmtId="0" fontId="11" fillId="0" borderId="53" xfId="0" applyFont="1" applyBorder="1"/>
    <xf numFmtId="166" fontId="23" fillId="0" borderId="15" xfId="2" applyNumberFormat="1" applyFont="1" applyBorder="1"/>
    <xf numFmtId="167" fontId="37" fillId="9" borderId="15" xfId="2" applyNumberFormat="1" applyFont="1" applyFill="1" applyBorder="1"/>
    <xf numFmtId="167" fontId="23" fillId="0" borderId="15" xfId="2" applyNumberFormat="1" applyFont="1" applyBorder="1"/>
    <xf numFmtId="0" fontId="6" fillId="4" borderId="22"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3" xfId="0" applyFont="1" applyFill="1" applyBorder="1" applyAlignment="1">
      <alignment horizontal="left" vertical="center" wrapText="1"/>
    </xf>
    <xf numFmtId="0" fontId="1" fillId="3" borderId="15" xfId="0" applyFont="1" applyFill="1" applyBorder="1" applyAlignment="1">
      <alignment vertical="center" wrapText="1"/>
    </xf>
    <xf numFmtId="0" fontId="34" fillId="2" borderId="22" xfId="0" applyFont="1" applyFill="1" applyBorder="1" applyAlignment="1" applyProtection="1">
      <alignment horizontal="left" vertical="center" wrapText="1"/>
      <protection locked="0"/>
    </xf>
    <xf numFmtId="0" fontId="34" fillId="2" borderId="26" xfId="0" applyFont="1" applyFill="1" applyBorder="1" applyAlignment="1" applyProtection="1">
      <alignment horizontal="left" vertical="center" wrapText="1"/>
      <protection locked="0"/>
    </xf>
    <xf numFmtId="0" fontId="34" fillId="2" borderId="23" xfId="0" applyFont="1" applyFill="1" applyBorder="1" applyAlignment="1" applyProtection="1">
      <alignment horizontal="left" vertical="center" wrapText="1"/>
      <protection locked="0"/>
    </xf>
    <xf numFmtId="14" fontId="1" fillId="2" borderId="22" xfId="0" applyNumberFormat="1"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34" fillId="3" borderId="16" xfId="0" applyFont="1" applyFill="1" applyBorder="1" applyAlignment="1">
      <alignment horizontal="left" vertical="top" wrapText="1"/>
    </xf>
    <xf numFmtId="0" fontId="34" fillId="3" borderId="18" xfId="0" applyFont="1" applyFill="1" applyBorder="1" applyAlignment="1">
      <alignment horizontal="left" vertical="top" wrapText="1"/>
    </xf>
    <xf numFmtId="0" fontId="34" fillId="3" borderId="19" xfId="0" applyFont="1" applyFill="1" applyBorder="1" applyAlignment="1">
      <alignment horizontal="left" vertical="top" wrapText="1"/>
    </xf>
    <xf numFmtId="0" fontId="34" fillId="3" borderId="21" xfId="0" applyFont="1" applyFill="1" applyBorder="1" applyAlignment="1">
      <alignment horizontal="left" vertical="top" wrapText="1"/>
    </xf>
    <xf numFmtId="0" fontId="1" fillId="6" borderId="22"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1" fillId="3" borderId="15" xfId="0" applyFont="1" applyFill="1" applyBorder="1" applyAlignment="1">
      <alignment horizontal="left" vertical="top" wrapText="1"/>
    </xf>
    <xf numFmtId="0" fontId="1" fillId="2" borderId="22" xfId="0" applyFont="1" applyFill="1" applyBorder="1" applyAlignment="1" applyProtection="1">
      <alignment horizontal="left" vertical="center" wrapText="1"/>
      <protection locked="0"/>
    </xf>
    <xf numFmtId="0" fontId="34" fillId="2" borderId="16" xfId="0" applyFont="1" applyFill="1" applyBorder="1" applyAlignment="1" applyProtection="1">
      <alignment horizontal="left" vertical="top" wrapText="1"/>
      <protection locked="0"/>
    </xf>
    <xf numFmtId="0" fontId="34" fillId="2" borderId="17" xfId="0" applyFont="1" applyFill="1" applyBorder="1" applyAlignment="1" applyProtection="1">
      <alignment horizontal="left" vertical="top" wrapText="1"/>
      <protection locked="0"/>
    </xf>
    <xf numFmtId="0" fontId="34" fillId="2" borderId="18" xfId="0" applyFont="1" applyFill="1" applyBorder="1" applyAlignment="1" applyProtection="1">
      <alignment horizontal="left" vertical="top" wrapText="1"/>
      <protection locked="0"/>
    </xf>
    <xf numFmtId="0" fontId="34" fillId="2" borderId="19" xfId="0" applyFont="1" applyFill="1" applyBorder="1" applyAlignment="1" applyProtection="1">
      <alignment horizontal="left" vertical="top" wrapText="1"/>
      <protection locked="0"/>
    </xf>
    <xf numFmtId="0" fontId="34" fillId="2" borderId="20" xfId="0" applyFont="1" applyFill="1" applyBorder="1" applyAlignment="1" applyProtection="1">
      <alignment horizontal="left" vertical="top" wrapText="1"/>
      <protection locked="0"/>
    </xf>
    <xf numFmtId="0" fontId="34" fillId="2" borderId="21" xfId="0" applyFont="1" applyFill="1" applyBorder="1" applyAlignment="1" applyProtection="1">
      <alignment horizontal="left" vertical="top" wrapText="1"/>
      <protection locked="0"/>
    </xf>
    <xf numFmtId="0" fontId="34" fillId="3" borderId="15" xfId="0" applyFont="1" applyFill="1" applyBorder="1" applyAlignment="1">
      <alignment horizontal="left" vertical="top" wrapText="1"/>
    </xf>
    <xf numFmtId="0" fontId="34" fillId="6" borderId="16" xfId="0" applyFont="1" applyFill="1" applyBorder="1" applyAlignment="1">
      <alignment horizontal="left" vertical="top" wrapText="1"/>
    </xf>
    <xf numFmtId="0" fontId="34" fillId="6" borderId="17" xfId="0" applyFont="1" applyFill="1" applyBorder="1" applyAlignment="1">
      <alignment horizontal="left" vertical="top" wrapText="1"/>
    </xf>
    <xf numFmtId="0" fontId="34" fillId="6" borderId="18" xfId="0" applyFont="1" applyFill="1" applyBorder="1" applyAlignment="1">
      <alignment horizontal="left" vertical="top" wrapText="1"/>
    </xf>
    <xf numFmtId="0" fontId="34" fillId="6" borderId="19" xfId="0" applyFont="1" applyFill="1" applyBorder="1" applyAlignment="1">
      <alignment horizontal="left" vertical="top" wrapText="1"/>
    </xf>
    <xf numFmtId="0" fontId="34" fillId="6" borderId="20" xfId="0" applyFont="1" applyFill="1" applyBorder="1" applyAlignment="1">
      <alignment horizontal="left" vertical="top" wrapText="1"/>
    </xf>
    <xf numFmtId="0" fontId="34" fillId="6" borderId="21" xfId="0" applyFont="1" applyFill="1" applyBorder="1" applyAlignment="1">
      <alignment horizontal="left" vertical="top" wrapText="1"/>
    </xf>
    <xf numFmtId="0" fontId="34" fillId="3" borderId="15" xfId="0" applyFont="1" applyFill="1" applyBorder="1" applyAlignment="1">
      <alignment vertical="center" wrapText="1"/>
    </xf>
    <xf numFmtId="0" fontId="34" fillId="6" borderId="22" xfId="0" applyFont="1" applyFill="1" applyBorder="1" applyAlignment="1" applyProtection="1">
      <alignment horizontal="left" vertical="top" wrapText="1"/>
      <protection locked="0"/>
    </xf>
    <xf numFmtId="0" fontId="34" fillId="6" borderId="26" xfId="0" applyFont="1" applyFill="1" applyBorder="1" applyAlignment="1" applyProtection="1">
      <alignment horizontal="left" vertical="top" wrapText="1"/>
      <protection locked="0"/>
    </xf>
    <xf numFmtId="0" fontId="34" fillId="6" borderId="23" xfId="0" applyFont="1" applyFill="1" applyBorder="1" applyAlignment="1" applyProtection="1">
      <alignment horizontal="left" vertical="top" wrapText="1"/>
      <protection locked="0"/>
    </xf>
    <xf numFmtId="0" fontId="1" fillId="3" borderId="15" xfId="0" applyFont="1" applyFill="1" applyBorder="1" applyAlignment="1">
      <alignment vertical="top" wrapText="1"/>
    </xf>
    <xf numFmtId="0" fontId="1" fillId="2" borderId="16"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2" borderId="46"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32"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1" fillId="2" borderId="20"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34" fillId="6" borderId="24" xfId="0" applyFont="1" applyFill="1" applyBorder="1" applyAlignment="1">
      <alignment horizontal="left" vertical="top" wrapText="1"/>
    </xf>
    <xf numFmtId="0" fontId="34" fillId="6" borderId="25" xfId="0" applyFont="1" applyFill="1" applyBorder="1" applyAlignment="1">
      <alignment horizontal="left" vertical="top" wrapText="1"/>
    </xf>
    <xf numFmtId="0" fontId="34" fillId="3" borderId="15" xfId="0" applyFont="1" applyFill="1" applyBorder="1" applyAlignment="1">
      <alignment horizontal="left" vertical="center" wrapText="1"/>
    </xf>
    <xf numFmtId="43" fontId="34" fillId="2" borderId="22" xfId="2" applyFont="1" applyFill="1" applyBorder="1" applyAlignment="1" applyProtection="1">
      <alignment horizontal="left" vertical="center" wrapText="1"/>
      <protection locked="0"/>
    </xf>
    <xf numFmtId="43" fontId="34" fillId="2" borderId="26" xfId="2" applyFont="1" applyFill="1" applyBorder="1" applyAlignment="1" applyProtection="1">
      <alignment horizontal="left" vertical="center" wrapText="1"/>
      <protection locked="0"/>
    </xf>
    <xf numFmtId="43" fontId="34" fillId="2" borderId="23" xfId="2" applyFont="1" applyFill="1" applyBorder="1" applyAlignment="1" applyProtection="1">
      <alignment horizontal="left" vertical="center" wrapText="1"/>
      <protection locked="0"/>
    </xf>
    <xf numFmtId="0" fontId="34" fillId="10" borderId="15" xfId="0" applyFont="1" applyFill="1" applyBorder="1" applyAlignment="1">
      <alignment horizontal="left" vertical="center" wrapText="1"/>
    </xf>
    <xf numFmtId="0" fontId="32" fillId="5" borderId="15" xfId="0" applyFont="1" applyFill="1" applyBorder="1" applyAlignment="1">
      <alignment horizontal="center" vertical="center" wrapText="1"/>
    </xf>
    <xf numFmtId="0" fontId="34" fillId="6" borderId="15" xfId="0" applyFont="1" applyFill="1" applyBorder="1" applyAlignment="1">
      <alignment horizontal="left" vertical="top" wrapText="1"/>
    </xf>
    <xf numFmtId="0" fontId="34" fillId="3" borderId="24" xfId="0" applyFont="1" applyFill="1" applyBorder="1" applyAlignment="1">
      <alignment horizontal="left" vertical="top" wrapText="1"/>
    </xf>
    <xf numFmtId="0" fontId="34" fillId="2" borderId="46" xfId="0" applyFont="1" applyFill="1" applyBorder="1" applyAlignment="1" applyProtection="1">
      <alignment horizontal="left" vertical="top" wrapText="1"/>
      <protection locked="0"/>
    </xf>
    <xf numFmtId="0" fontId="34" fillId="2" borderId="0" xfId="0" applyFont="1" applyFill="1" applyAlignment="1" applyProtection="1">
      <alignment horizontal="left" vertical="top" wrapText="1"/>
      <protection locked="0"/>
    </xf>
    <xf numFmtId="0" fontId="34" fillId="2" borderId="32" xfId="0" applyFont="1" applyFill="1" applyBorder="1" applyAlignment="1" applyProtection="1">
      <alignment horizontal="left" vertical="top" wrapText="1"/>
      <protection locked="0"/>
    </xf>
    <xf numFmtId="0" fontId="33" fillId="4" borderId="15" xfId="0" applyFont="1" applyFill="1" applyBorder="1" applyAlignment="1">
      <alignment horizontal="left" vertical="center" wrapText="1"/>
    </xf>
    <xf numFmtId="0" fontId="39" fillId="5" borderId="15" xfId="0" applyFont="1" applyFill="1" applyBorder="1" applyAlignment="1">
      <alignment horizontal="left" vertical="center" wrapText="1"/>
    </xf>
    <xf numFmtId="0" fontId="39" fillId="5" borderId="24" xfId="0" applyFont="1" applyFill="1" applyBorder="1" applyAlignment="1">
      <alignment horizontal="left" vertical="center" wrapText="1"/>
    </xf>
    <xf numFmtId="0" fontId="32" fillId="5" borderId="15" xfId="0" applyFont="1" applyFill="1" applyBorder="1" applyAlignment="1">
      <alignment horizontal="center"/>
    </xf>
    <xf numFmtId="0" fontId="32" fillId="8" borderId="15" xfId="0" applyFont="1" applyFill="1" applyBorder="1" applyAlignment="1">
      <alignment horizontal="center"/>
    </xf>
    <xf numFmtId="0" fontId="4" fillId="6" borderId="16" xfId="0" applyFont="1" applyFill="1" applyBorder="1" applyAlignment="1">
      <alignment horizontal="right" vertical="top" wrapText="1"/>
    </xf>
    <xf numFmtId="0" fontId="4" fillId="6" borderId="19" xfId="0" applyFont="1" applyFill="1" applyBorder="1" applyAlignment="1">
      <alignment horizontal="righ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1" fillId="3" borderId="22" xfId="0" applyFont="1" applyFill="1" applyBorder="1" applyAlignment="1">
      <alignment horizontal="left" vertical="top" wrapText="1"/>
    </xf>
    <xf numFmtId="0" fontId="34" fillId="6" borderId="15" xfId="0" applyFont="1" applyFill="1" applyBorder="1" applyAlignment="1">
      <alignment horizontal="center" vertical="top" wrapText="1"/>
    </xf>
    <xf numFmtId="0" fontId="1" fillId="0" borderId="16"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46"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32" fillId="5" borderId="15" xfId="0" applyFont="1" applyFill="1" applyBorder="1" applyAlignment="1">
      <alignment horizontal="center" wrapText="1"/>
    </xf>
    <xf numFmtId="0" fontId="1" fillId="0" borderId="15" xfId="0" applyFont="1" applyBorder="1" applyAlignment="1" applyProtection="1">
      <alignment horizontal="left" vertical="top" wrapText="1"/>
      <protection locked="0"/>
    </xf>
    <xf numFmtId="0" fontId="1" fillId="6" borderId="15" xfId="0" applyFont="1" applyFill="1" applyBorder="1" applyAlignment="1">
      <alignment horizontal="left" vertical="top" wrapText="1"/>
    </xf>
    <xf numFmtId="0" fontId="1" fillId="3" borderId="15" xfId="0" applyFont="1" applyFill="1" applyBorder="1" applyAlignment="1">
      <alignment horizontal="left" vertical="center" wrapText="1"/>
    </xf>
    <xf numFmtId="0" fontId="33" fillId="4" borderId="16" xfId="0" applyFont="1" applyFill="1" applyBorder="1" applyAlignment="1">
      <alignment horizontal="left" vertical="top" wrapText="1"/>
    </xf>
    <xf numFmtId="0" fontId="33" fillId="4" borderId="17" xfId="0" applyFont="1" applyFill="1" applyBorder="1" applyAlignment="1">
      <alignment horizontal="left" vertical="top" wrapText="1"/>
    </xf>
    <xf numFmtId="0" fontId="32" fillId="5" borderId="16" xfId="0" applyFont="1" applyFill="1" applyBorder="1" applyAlignment="1">
      <alignment horizontal="center" wrapText="1"/>
    </xf>
    <xf numFmtId="0" fontId="32" fillId="5" borderId="18" xfId="0" applyFont="1" applyFill="1" applyBorder="1" applyAlignment="1">
      <alignment horizontal="center" wrapText="1"/>
    </xf>
    <xf numFmtId="0" fontId="32" fillId="5" borderId="19" xfId="0" applyFont="1" applyFill="1" applyBorder="1" applyAlignment="1">
      <alignment horizontal="center" wrapText="1"/>
    </xf>
    <xf numFmtId="0" fontId="32" fillId="5" borderId="21" xfId="0" applyFont="1" applyFill="1" applyBorder="1" applyAlignment="1">
      <alignment horizontal="center" wrapText="1"/>
    </xf>
    <xf numFmtId="0" fontId="32" fillId="5" borderId="24" xfId="0" applyFont="1" applyFill="1" applyBorder="1" applyAlignment="1">
      <alignment horizontal="center" wrapText="1"/>
    </xf>
    <xf numFmtId="0" fontId="32" fillId="5" borderId="25" xfId="0" applyFont="1" applyFill="1" applyBorder="1" applyAlignment="1">
      <alignment horizontal="center" wrapText="1"/>
    </xf>
    <xf numFmtId="0" fontId="33" fillId="4" borderId="22" xfId="0" applyFont="1" applyFill="1" applyBorder="1" applyAlignment="1">
      <alignment horizontal="left" vertical="center" wrapText="1"/>
    </xf>
    <xf numFmtId="0" fontId="33" fillId="4" borderId="26" xfId="0" applyFont="1" applyFill="1" applyBorder="1" applyAlignment="1">
      <alignment horizontal="left" vertical="center" wrapText="1"/>
    </xf>
    <xf numFmtId="0" fontId="33" fillId="4" borderId="23" xfId="0" applyFont="1" applyFill="1" applyBorder="1" applyAlignment="1">
      <alignment horizontal="left" vertical="center" wrapText="1"/>
    </xf>
    <xf numFmtId="0" fontId="33" fillId="5" borderId="16" xfId="0" applyFont="1" applyFill="1" applyBorder="1" applyAlignment="1">
      <alignment horizontal="center" wrapText="1"/>
    </xf>
    <xf numFmtId="0" fontId="33" fillId="5" borderId="17" xfId="0" applyFont="1" applyFill="1" applyBorder="1" applyAlignment="1">
      <alignment horizontal="center" wrapText="1"/>
    </xf>
    <xf numFmtId="0" fontId="33" fillId="5" borderId="18" xfId="0" applyFont="1" applyFill="1" applyBorder="1" applyAlignment="1">
      <alignment horizontal="center" wrapText="1"/>
    </xf>
    <xf numFmtId="0" fontId="33" fillId="5" borderId="19" xfId="0" applyFont="1" applyFill="1" applyBorder="1" applyAlignment="1">
      <alignment horizontal="center" wrapText="1"/>
    </xf>
    <xf numFmtId="0" fontId="33" fillId="5" borderId="20" xfId="0" applyFont="1" applyFill="1" applyBorder="1" applyAlignment="1">
      <alignment horizontal="center" wrapText="1"/>
    </xf>
    <xf numFmtId="0" fontId="33" fillId="5" borderId="21" xfId="0" applyFont="1" applyFill="1" applyBorder="1" applyAlignment="1">
      <alignment horizontal="center" wrapText="1"/>
    </xf>
    <xf numFmtId="0" fontId="1" fillId="6" borderId="15" xfId="0" applyFont="1" applyFill="1" applyBorder="1" applyAlignment="1">
      <alignment horizontal="center" vertical="top" wrapText="1"/>
    </xf>
    <xf numFmtId="0" fontId="23" fillId="0" borderId="15" xfId="0" applyFont="1" applyBorder="1" applyAlignment="1">
      <alignment horizontal="left" vertical="top" wrapText="1"/>
    </xf>
    <xf numFmtId="0" fontId="35" fillId="0" borderId="15" xfId="0" applyFont="1" applyBorder="1" applyAlignment="1">
      <alignment horizontal="center" vertical="top"/>
    </xf>
    <xf numFmtId="0" fontId="11" fillId="6" borderId="24" xfId="0" applyFont="1" applyFill="1" applyBorder="1" applyAlignment="1">
      <alignment horizontal="left" vertical="top"/>
    </xf>
    <xf numFmtId="0" fontId="11" fillId="6" borderId="45" xfId="0" applyFont="1" applyFill="1" applyBorder="1" applyAlignment="1">
      <alignment horizontal="left" vertical="top"/>
    </xf>
    <xf numFmtId="0" fontId="11" fillId="6" borderId="25" xfId="0" applyFont="1" applyFill="1" applyBorder="1" applyAlignment="1">
      <alignment horizontal="left" vertical="top"/>
    </xf>
    <xf numFmtId="0" fontId="28" fillId="5" borderId="22" xfId="0" applyFont="1" applyFill="1" applyBorder="1" applyAlignment="1">
      <alignment horizontal="left" vertical="center" wrapText="1"/>
    </xf>
    <xf numFmtId="0" fontId="28" fillId="5" borderId="26" xfId="0" applyFont="1" applyFill="1" applyBorder="1" applyAlignment="1">
      <alignment horizontal="left" vertical="center" wrapText="1"/>
    </xf>
    <xf numFmtId="0" fontId="28" fillId="5" borderId="20" xfId="0" applyFont="1" applyFill="1" applyBorder="1" applyAlignment="1">
      <alignment horizontal="left" vertical="center" wrapText="1"/>
    </xf>
    <xf numFmtId="0" fontId="28" fillId="5" borderId="21" xfId="0" applyFont="1" applyFill="1" applyBorder="1" applyAlignment="1">
      <alignment horizontal="left" vertical="center" wrapText="1"/>
    </xf>
    <xf numFmtId="0" fontId="13" fillId="7" borderId="22" xfId="0" applyFont="1" applyFill="1" applyBorder="1" applyAlignment="1">
      <alignment horizontal="left"/>
    </xf>
    <xf numFmtId="0" fontId="13" fillId="7" borderId="26" xfId="0" applyFont="1" applyFill="1" applyBorder="1" applyAlignment="1">
      <alignment horizontal="left"/>
    </xf>
    <xf numFmtId="0" fontId="13" fillId="7" borderId="23" xfId="0" applyFont="1" applyFill="1" applyBorder="1" applyAlignment="1">
      <alignment horizontal="left"/>
    </xf>
    <xf numFmtId="0" fontId="28" fillId="5" borderId="23" xfId="0" applyFont="1" applyFill="1" applyBorder="1" applyAlignment="1">
      <alignment horizontal="left" vertical="center" wrapText="1"/>
    </xf>
    <xf numFmtId="0" fontId="28" fillId="5" borderId="16" xfId="0" applyFont="1" applyFill="1" applyBorder="1" applyAlignment="1">
      <alignment horizontal="left" vertical="center" wrapText="1"/>
    </xf>
    <xf numFmtId="0" fontId="28" fillId="5" borderId="17" xfId="0" applyFont="1" applyFill="1" applyBorder="1" applyAlignment="1">
      <alignment horizontal="left" vertical="center" wrapText="1"/>
    </xf>
    <xf numFmtId="0" fontId="28" fillId="5" borderId="18" xfId="0" applyFont="1" applyFill="1" applyBorder="1" applyAlignment="1">
      <alignment horizontal="left" vertical="center" wrapText="1"/>
    </xf>
    <xf numFmtId="0" fontId="17" fillId="6" borderId="16" xfId="0" applyFont="1" applyFill="1" applyBorder="1" applyAlignment="1">
      <alignment horizontal="left" vertical="top" wrapText="1"/>
    </xf>
    <xf numFmtId="0" fontId="17" fillId="6" borderId="46" xfId="0" applyFont="1" applyFill="1" applyBorder="1" applyAlignment="1">
      <alignment horizontal="left" vertical="top" wrapText="1"/>
    </xf>
    <xf numFmtId="0" fontId="6" fillId="6" borderId="24" xfId="0" applyFont="1" applyFill="1" applyBorder="1" applyAlignment="1">
      <alignment horizontal="left" vertical="top" wrapText="1"/>
    </xf>
    <xf numFmtId="0" fontId="6" fillId="6" borderId="45" xfId="0" applyFont="1" applyFill="1" applyBorder="1" applyAlignment="1">
      <alignment horizontal="left" vertical="top" wrapText="1"/>
    </xf>
    <xf numFmtId="0" fontId="6" fillId="6" borderId="16" xfId="0" applyFont="1" applyFill="1" applyBorder="1" applyAlignment="1">
      <alignment horizontal="left" vertical="top" wrapText="1"/>
    </xf>
    <xf numFmtId="0" fontId="6" fillId="6" borderId="46" xfId="0" applyFont="1" applyFill="1" applyBorder="1" applyAlignment="1">
      <alignment horizontal="left" vertical="top" wrapText="1"/>
    </xf>
    <xf numFmtId="0" fontId="17" fillId="6" borderId="24" xfId="0" applyFont="1" applyFill="1" applyBorder="1" applyAlignment="1">
      <alignment horizontal="left" vertical="top" wrapText="1"/>
    </xf>
    <xf numFmtId="0" fontId="17" fillId="6" borderId="45" xfId="0" applyFont="1" applyFill="1" applyBorder="1" applyAlignment="1">
      <alignment horizontal="left" vertical="top" wrapText="1"/>
    </xf>
    <xf numFmtId="0" fontId="0" fillId="6" borderId="26" xfId="0" applyFill="1" applyBorder="1" applyAlignment="1">
      <alignment horizontal="left" wrapText="1"/>
    </xf>
    <xf numFmtId="0" fontId="0" fillId="6" borderId="23" xfId="0" applyFill="1" applyBorder="1" applyAlignment="1">
      <alignment horizontal="left" wrapText="1"/>
    </xf>
    <xf numFmtId="0" fontId="6" fillId="6" borderId="25" xfId="0" applyFont="1" applyFill="1" applyBorder="1" applyAlignment="1">
      <alignment horizontal="left" vertical="top"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43" fontId="2" fillId="0" borderId="15" xfId="2" applyFont="1" applyBorder="1" applyAlignment="1">
      <alignment horizontal="center"/>
    </xf>
    <xf numFmtId="43" fontId="2" fillId="0" borderId="29" xfId="2" applyFont="1" applyBorder="1" applyAlignment="1">
      <alignment horizontal="center"/>
    </xf>
    <xf numFmtId="0" fontId="1" fillId="0" borderId="40" xfId="0" applyFont="1" applyBorder="1" applyAlignment="1">
      <alignment horizontal="left" vertical="top" wrapText="1"/>
    </xf>
    <xf numFmtId="0" fontId="1" fillId="0" borderId="15" xfId="0" applyFont="1" applyBorder="1" applyAlignment="1">
      <alignment horizontal="left" vertical="top" wrapText="1"/>
    </xf>
    <xf numFmtId="0" fontId="1" fillId="0" borderId="41" xfId="0" applyFont="1" applyBorder="1" applyAlignment="1">
      <alignment horizontal="left" vertical="top" wrapText="1"/>
    </xf>
    <xf numFmtId="0" fontId="1" fillId="0" borderId="30" xfId="0" applyFont="1" applyBorder="1" applyAlignment="1">
      <alignment horizontal="left" vertical="top" wrapText="1"/>
    </xf>
    <xf numFmtId="0" fontId="1" fillId="6" borderId="30" xfId="0" applyFont="1" applyFill="1" applyBorder="1" applyAlignment="1">
      <alignment horizontal="center" vertical="top" wrapText="1"/>
    </xf>
    <xf numFmtId="0" fontId="33" fillId="4" borderId="4" xfId="0" applyFont="1" applyFill="1" applyBorder="1" applyAlignment="1">
      <alignment vertical="center" wrapText="1"/>
    </xf>
    <xf numFmtId="0" fontId="33" fillId="4" borderId="5" xfId="0" applyFont="1" applyFill="1" applyBorder="1" applyAlignment="1">
      <alignment vertical="center" wrapText="1"/>
    </xf>
    <xf numFmtId="0" fontId="33" fillId="4" borderId="9" xfId="0" applyFont="1" applyFill="1" applyBorder="1" applyAlignment="1">
      <alignment vertical="center" wrapText="1"/>
    </xf>
    <xf numFmtId="0" fontId="33" fillId="4" borderId="8" xfId="0" applyFont="1" applyFill="1" applyBorder="1" applyAlignment="1">
      <alignment vertical="center" wrapText="1"/>
    </xf>
    <xf numFmtId="0" fontId="1" fillId="3" borderId="9"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2" xfId="0" applyFont="1" applyFill="1" applyBorder="1" applyAlignment="1">
      <alignment horizontal="left" vertical="center" wrapText="1"/>
    </xf>
    <xf numFmtId="43" fontId="2" fillId="0" borderId="23" xfId="2" applyFont="1" applyBorder="1" applyAlignment="1">
      <alignment horizontal="center"/>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10" xfId="0" applyFont="1" applyFill="1" applyBorder="1" applyAlignment="1">
      <alignment vertical="center" wrapText="1"/>
    </xf>
    <xf numFmtId="0" fontId="1" fillId="3" borderId="12" xfId="0" applyFont="1" applyFill="1" applyBorder="1" applyAlignment="1">
      <alignment vertical="center" wrapText="1"/>
    </xf>
    <xf numFmtId="0" fontId="33" fillId="4" borderId="0" xfId="0" applyFont="1" applyFill="1" applyAlignment="1">
      <alignment vertical="center" wrapText="1"/>
    </xf>
    <xf numFmtId="0" fontId="33" fillId="4" borderId="14" xfId="0" applyFont="1" applyFill="1" applyBorder="1" applyAlignment="1">
      <alignment vertical="center" wrapText="1"/>
    </xf>
    <xf numFmtId="0" fontId="1" fillId="2" borderId="13" xfId="0" applyFont="1" applyFill="1" applyBorder="1" applyAlignment="1">
      <alignment horizontal="left" vertical="top" wrapText="1"/>
    </xf>
    <xf numFmtId="0" fontId="1" fillId="2" borderId="0" xfId="0" applyFont="1" applyFill="1" applyAlignment="1">
      <alignment horizontal="left" vertical="top" wrapText="1"/>
    </xf>
    <xf numFmtId="0" fontId="1" fillId="2" borderId="14"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1" xfId="0" applyFont="1" applyFill="1" applyBorder="1" applyAlignment="1">
      <alignment horizontal="left" vertical="top" wrapText="1"/>
    </xf>
    <xf numFmtId="0" fontId="43" fillId="11" borderId="1" xfId="0" applyFont="1" applyFill="1" applyBorder="1" applyAlignment="1">
      <alignment vertical="center" wrapText="1"/>
    </xf>
    <xf numFmtId="0" fontId="43" fillId="11" borderId="2" xfId="0" applyFont="1" applyFill="1" applyBorder="1" applyAlignment="1">
      <alignment vertical="center" wrapText="1"/>
    </xf>
    <xf numFmtId="0" fontId="43" fillId="11" borderId="3" xfId="0" applyFont="1" applyFill="1" applyBorder="1" applyAlignment="1">
      <alignment vertical="center" wrapText="1"/>
    </xf>
    <xf numFmtId="0" fontId="1" fillId="3" borderId="4" xfId="0" applyFont="1" applyFill="1" applyBorder="1" applyAlignment="1">
      <alignment vertical="center" wrapText="1"/>
    </xf>
    <xf numFmtId="0" fontId="1" fillId="3" borderId="6" xfId="0" applyFont="1" applyFill="1" applyBorder="1" applyAlignment="1">
      <alignment vertical="center" wrapText="1"/>
    </xf>
    <xf numFmtId="14" fontId="1" fillId="2" borderId="7" xfId="0" applyNumberFormat="1" applyFont="1" applyFill="1" applyBorder="1" applyAlignment="1">
      <alignment horizontal="left" vertical="center" wrapText="1"/>
    </xf>
    <xf numFmtId="14" fontId="1" fillId="2" borderId="9"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0" fontId="1" fillId="6" borderId="41" xfId="0" applyFont="1" applyFill="1" applyBorder="1" applyAlignment="1">
      <alignment horizontal="left" vertical="top" wrapText="1"/>
    </xf>
    <xf numFmtId="0" fontId="1" fillId="6" borderId="30" xfId="0" applyFont="1" applyFill="1" applyBorder="1" applyAlignment="1">
      <alignment horizontal="left" vertical="top" wrapText="1"/>
    </xf>
    <xf numFmtId="0" fontId="1" fillId="6" borderId="31" xfId="0" applyFont="1" applyFill="1" applyBorder="1" applyAlignment="1">
      <alignment horizontal="left" vertical="top" wrapText="1"/>
    </xf>
    <xf numFmtId="0" fontId="34" fillId="3" borderId="4" xfId="0" applyFont="1" applyFill="1" applyBorder="1" applyAlignment="1">
      <alignment vertical="center" wrapText="1"/>
    </xf>
    <xf numFmtId="0" fontId="34" fillId="3" borderId="6" xfId="0" applyFont="1" applyFill="1" applyBorder="1" applyAlignment="1">
      <alignment vertical="center" wrapText="1"/>
    </xf>
    <xf numFmtId="0" fontId="34" fillId="3" borderId="7"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1" fillId="6" borderId="39" xfId="0" applyFont="1" applyFill="1" applyBorder="1" applyAlignment="1">
      <alignment horizontal="left" vertical="top" wrapText="1"/>
    </xf>
    <xf numFmtId="0" fontId="1" fillId="6" borderId="27" xfId="0" applyFont="1" applyFill="1" applyBorder="1" applyAlignment="1">
      <alignment horizontal="left" vertical="top" wrapText="1"/>
    </xf>
    <xf numFmtId="0" fontId="1" fillId="6" borderId="28" xfId="0" applyFont="1" applyFill="1" applyBorder="1" applyAlignment="1">
      <alignment horizontal="left" vertical="top" wrapText="1"/>
    </xf>
    <xf numFmtId="0" fontId="1" fillId="3" borderId="7" xfId="0" applyFont="1" applyFill="1" applyBorder="1" applyAlignment="1">
      <alignment vertical="top" wrapText="1"/>
    </xf>
    <xf numFmtId="0" fontId="1" fillId="3" borderId="8" xfId="0" applyFont="1" applyFill="1" applyBorder="1" applyAlignment="1">
      <alignment vertical="top" wrapText="1"/>
    </xf>
    <xf numFmtId="0" fontId="1" fillId="3" borderId="10" xfId="0" applyFont="1" applyFill="1" applyBorder="1" applyAlignment="1">
      <alignment vertical="top" wrapText="1"/>
    </xf>
    <xf numFmtId="0" fontId="1" fillId="3" borderId="11" xfId="0" applyFont="1" applyFill="1" applyBorder="1" applyAlignment="1">
      <alignment vertical="top" wrapText="1"/>
    </xf>
    <xf numFmtId="0" fontId="1" fillId="2" borderId="7"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4" fontId="32" fillId="5" borderId="27" xfId="0" applyNumberFormat="1" applyFont="1" applyFill="1" applyBorder="1" applyAlignment="1">
      <alignment horizontal="center" vertical="center" wrapText="1"/>
    </xf>
    <xf numFmtId="4" fontId="32" fillId="5" borderId="36" xfId="0" applyNumberFormat="1" applyFont="1" applyFill="1" applyBorder="1" applyAlignment="1">
      <alignment horizontal="center" vertical="center" wrapText="1"/>
    </xf>
    <xf numFmtId="4" fontId="32" fillId="5" borderId="28" xfId="0" applyNumberFormat="1" applyFont="1" applyFill="1" applyBorder="1" applyAlignment="1">
      <alignment horizontal="center" vertical="center" wrapText="1"/>
    </xf>
    <xf numFmtId="0" fontId="32" fillId="5" borderId="34" xfId="0" applyFont="1" applyFill="1" applyBorder="1" applyAlignment="1">
      <alignment horizontal="center" vertical="center" wrapText="1"/>
    </xf>
    <xf numFmtId="0" fontId="32" fillId="5" borderId="37"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4" fillId="3" borderId="4" xfId="0" applyFont="1" applyFill="1" applyBorder="1" applyAlignment="1">
      <alignment horizontal="left" vertical="center" wrapText="1"/>
    </xf>
    <xf numFmtId="0" fontId="34" fillId="3" borderId="44" xfId="0" applyFont="1" applyFill="1" applyBorder="1" applyAlignment="1">
      <alignment horizontal="left" vertical="center" wrapText="1"/>
    </xf>
    <xf numFmtId="3" fontId="34" fillId="2" borderId="24" xfId="2" applyNumberFormat="1" applyFont="1" applyFill="1" applyBorder="1" applyAlignment="1">
      <alignment horizontal="center" vertical="center" wrapText="1"/>
    </xf>
    <xf numFmtId="3" fontId="34" fillId="2" borderId="16" xfId="2" applyNumberFormat="1" applyFont="1" applyFill="1" applyBorder="1" applyAlignment="1">
      <alignment horizontal="center" vertical="center" wrapText="1"/>
    </xf>
    <xf numFmtId="3" fontId="34" fillId="2" borderId="42" xfId="2" applyNumberFormat="1" applyFont="1" applyFill="1" applyBorder="1" applyAlignment="1">
      <alignment horizontal="center" vertical="center" wrapText="1"/>
    </xf>
    <xf numFmtId="0" fontId="34" fillId="6" borderId="7" xfId="0" applyFont="1" applyFill="1" applyBorder="1" applyAlignment="1">
      <alignment horizontal="center" vertical="top" wrapText="1"/>
    </xf>
    <xf numFmtId="0" fontId="34" fillId="6" borderId="43" xfId="0" applyFont="1" applyFill="1" applyBorder="1" applyAlignment="1">
      <alignment horizontal="center" vertical="top" wrapText="1"/>
    </xf>
    <xf numFmtId="0" fontId="34" fillId="6" borderId="10" xfId="0" applyFont="1" applyFill="1" applyBorder="1" applyAlignment="1">
      <alignment horizontal="center" vertical="top" wrapText="1"/>
    </xf>
    <xf numFmtId="0" fontId="34" fillId="6" borderId="47" xfId="0" applyFont="1" applyFill="1" applyBorder="1" applyAlignment="1">
      <alignment horizontal="center" vertical="top" wrapText="1"/>
    </xf>
    <xf numFmtId="0" fontId="34" fillId="6" borderId="13" xfId="0" applyFont="1" applyFill="1" applyBorder="1" applyAlignment="1">
      <alignment horizontal="center" vertical="top" wrapText="1"/>
    </xf>
    <xf numFmtId="0" fontId="34" fillId="6" borderId="32" xfId="0" applyFont="1" applyFill="1" applyBorder="1" applyAlignment="1">
      <alignment horizontal="center" vertical="top" wrapText="1"/>
    </xf>
    <xf numFmtId="0" fontId="34" fillId="6" borderId="51" xfId="0" applyFont="1" applyFill="1" applyBorder="1" applyAlignment="1">
      <alignment horizontal="center" vertical="top" wrapText="1"/>
    </xf>
    <xf numFmtId="0" fontId="34" fillId="6" borderId="52" xfId="0" applyFont="1" applyFill="1" applyBorder="1" applyAlignment="1">
      <alignment horizontal="center" vertical="top" wrapText="1"/>
    </xf>
    <xf numFmtId="0" fontId="33" fillId="4" borderId="7" xfId="0" applyFont="1" applyFill="1" applyBorder="1" applyAlignment="1">
      <alignment vertical="center" wrapText="1"/>
    </xf>
    <xf numFmtId="0" fontId="34" fillId="3" borderId="13" xfId="0" applyFont="1" applyFill="1" applyBorder="1" applyAlignment="1">
      <alignment horizontal="left" vertical="center" wrapText="1"/>
    </xf>
    <xf numFmtId="0" fontId="34" fillId="3" borderId="0" xfId="0" applyFont="1" applyFill="1" applyAlignment="1">
      <alignment horizontal="left" vertical="center" wrapText="1"/>
    </xf>
    <xf numFmtId="0" fontId="1" fillId="5" borderId="4" xfId="0" applyFont="1" applyFill="1" applyBorder="1" applyAlignment="1">
      <alignment horizontal="left" vertical="center" wrapText="1"/>
    </xf>
    <xf numFmtId="0" fontId="1" fillId="5" borderId="6" xfId="0" applyFont="1" applyFill="1" applyBorder="1" applyAlignment="1">
      <alignment horizontal="left" vertical="center" wrapText="1"/>
    </xf>
    <xf numFmtId="0" fontId="34" fillId="6" borderId="38" xfId="0" applyFont="1" applyFill="1" applyBorder="1" applyAlignment="1">
      <alignment horizontal="center" vertical="top" wrapText="1"/>
    </xf>
    <xf numFmtId="0" fontId="34" fillId="6" borderId="17" xfId="0" applyFont="1" applyFill="1" applyBorder="1" applyAlignment="1">
      <alignment horizontal="center" vertical="top" wrapText="1"/>
    </xf>
    <xf numFmtId="0" fontId="34" fillId="6" borderId="18" xfId="0" applyFont="1" applyFill="1" applyBorder="1" applyAlignment="1">
      <alignment horizontal="center" vertical="top" wrapText="1"/>
    </xf>
    <xf numFmtId="0" fontId="34" fillId="6" borderId="0" xfId="0" applyFont="1" applyFill="1" applyAlignment="1">
      <alignment horizontal="center" vertical="top" wrapText="1"/>
    </xf>
    <xf numFmtId="43" fontId="12" fillId="2" borderId="25" xfId="2" applyFont="1" applyFill="1" applyBorder="1" applyAlignment="1">
      <alignment horizontal="center" vertical="center" wrapText="1"/>
    </xf>
    <xf numFmtId="43" fontId="12" fillId="2" borderId="19" xfId="2" applyFont="1" applyFill="1" applyBorder="1" applyAlignment="1">
      <alignment horizontal="center" vertical="center" wrapText="1"/>
    </xf>
    <xf numFmtId="43" fontId="12" fillId="2" borderId="48" xfId="2" applyFont="1" applyFill="1" applyBorder="1" applyAlignment="1">
      <alignment horizontal="center" vertical="center" wrapText="1"/>
    </xf>
    <xf numFmtId="43" fontId="12" fillId="2" borderId="30" xfId="2" applyFont="1" applyFill="1" applyBorder="1" applyAlignment="1">
      <alignment horizontal="center" vertical="center" wrapText="1"/>
    </xf>
    <xf numFmtId="43" fontId="12" fillId="2" borderId="50" xfId="2" applyFont="1" applyFill="1" applyBorder="1" applyAlignment="1">
      <alignment horizontal="center" vertical="center" wrapText="1"/>
    </xf>
    <xf numFmtId="43" fontId="12" fillId="2" borderId="31" xfId="2" applyFont="1" applyFill="1" applyBorder="1" applyAlignment="1">
      <alignment horizontal="center" vertical="center" wrapText="1"/>
    </xf>
    <xf numFmtId="0" fontId="33" fillId="4" borderId="6" xfId="0" applyFont="1" applyFill="1" applyBorder="1" applyAlignment="1">
      <alignment vertical="center" wrapText="1"/>
    </xf>
    <xf numFmtId="0" fontId="32" fillId="5" borderId="27" xfId="0" applyFont="1" applyFill="1" applyBorder="1" applyAlignment="1">
      <alignment horizontal="center" vertical="center" wrapText="1"/>
    </xf>
    <xf numFmtId="0" fontId="32" fillId="5" borderId="28" xfId="0" applyFont="1" applyFill="1" applyBorder="1" applyAlignment="1">
      <alignment horizontal="center" vertical="center" wrapText="1"/>
    </xf>
    <xf numFmtId="3" fontId="34" fillId="2" borderId="15" xfId="2" applyNumberFormat="1" applyFont="1" applyFill="1" applyBorder="1" applyAlignment="1">
      <alignment horizontal="center" vertical="center" wrapText="1"/>
    </xf>
    <xf numFmtId="3" fontId="34" fillId="2" borderId="22" xfId="2" applyNumberFormat="1" applyFont="1" applyFill="1" applyBorder="1" applyAlignment="1">
      <alignment horizontal="center" vertical="center" wrapText="1"/>
    </xf>
    <xf numFmtId="3" fontId="34" fillId="2" borderId="29" xfId="2" applyNumberFormat="1" applyFont="1" applyFill="1" applyBorder="1" applyAlignment="1">
      <alignment horizontal="center" vertical="center" wrapText="1"/>
    </xf>
    <xf numFmtId="0" fontId="1" fillId="6" borderId="4" xfId="0" applyFont="1" applyFill="1" applyBorder="1" applyAlignment="1" applyProtection="1">
      <alignment horizontal="left" vertical="center" wrapText="1"/>
      <protection locked="0"/>
    </xf>
    <xf numFmtId="0" fontId="1" fillId="6" borderId="5" xfId="0" applyFont="1" applyFill="1" applyBorder="1" applyAlignment="1" applyProtection="1">
      <alignment horizontal="left" vertical="center" wrapText="1"/>
      <protection locked="0"/>
    </xf>
    <xf numFmtId="0" fontId="1" fillId="6" borderId="6" xfId="0" applyFont="1" applyFill="1" applyBorder="1" applyAlignment="1" applyProtection="1">
      <alignment horizontal="left" vertical="center" wrapText="1"/>
      <protection locked="0"/>
    </xf>
    <xf numFmtId="0" fontId="32" fillId="5" borderId="7" xfId="0" applyFont="1" applyFill="1" applyBorder="1" applyAlignment="1">
      <alignment horizontal="center" vertical="center" wrapText="1"/>
    </xf>
    <xf numFmtId="0" fontId="32" fillId="5" borderId="9" xfId="0" applyFont="1" applyFill="1" applyBorder="1" applyAlignment="1">
      <alignment horizontal="center" vertical="center" wrapText="1"/>
    </xf>
    <xf numFmtId="0" fontId="32" fillId="5" borderId="43" xfId="0" applyFont="1" applyFill="1" applyBorder="1" applyAlignment="1">
      <alignment horizontal="center" vertical="center" wrapText="1"/>
    </xf>
    <xf numFmtId="0" fontId="4" fillId="6" borderId="38" xfId="0" applyFont="1" applyFill="1" applyBorder="1" applyAlignment="1">
      <alignment horizontal="right" vertical="top" wrapText="1"/>
    </xf>
    <xf numFmtId="0" fontId="4" fillId="6" borderId="33" xfId="0" applyFont="1" applyFill="1" applyBorder="1" applyAlignment="1">
      <alignment horizontal="righ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2" fontId="2" fillId="0" borderId="15" xfId="2" applyNumberFormat="1" applyFont="1" applyBorder="1" applyAlignment="1">
      <alignment horizontal="center" vertical="center"/>
    </xf>
    <xf numFmtId="2" fontId="2" fillId="0" borderId="29" xfId="2" applyNumberFormat="1" applyFont="1" applyBorder="1" applyAlignment="1">
      <alignment horizontal="center" vertical="center"/>
    </xf>
    <xf numFmtId="43" fontId="34" fillId="2" borderId="10" xfId="2" applyFont="1" applyFill="1" applyBorder="1" applyAlignment="1">
      <alignment horizontal="left" vertical="center" wrapText="1"/>
    </xf>
    <xf numFmtId="43" fontId="34" fillId="2" borderId="12" xfId="2" applyFont="1" applyFill="1" applyBorder="1" applyAlignment="1">
      <alignment horizontal="left" vertical="center" wrapText="1"/>
    </xf>
    <xf numFmtId="43" fontId="34" fillId="2" borderId="11" xfId="2" applyFont="1" applyFill="1" applyBorder="1" applyAlignment="1">
      <alignment horizontal="left" vertical="center" wrapText="1"/>
    </xf>
    <xf numFmtId="43" fontId="34" fillId="2" borderId="27" xfId="2" applyFont="1" applyFill="1" applyBorder="1" applyAlignment="1">
      <alignment horizontal="center" vertical="center" wrapText="1"/>
    </xf>
    <xf numFmtId="43" fontId="34" fillId="2" borderId="36" xfId="2" applyFont="1" applyFill="1" applyBorder="1" applyAlignment="1">
      <alignment horizontal="center" vertical="center" wrapText="1"/>
    </xf>
    <xf numFmtId="43" fontId="34" fillId="2" borderId="28" xfId="2" applyFont="1" applyFill="1" applyBorder="1" applyAlignment="1">
      <alignment horizontal="center" vertical="center" wrapText="1"/>
    </xf>
    <xf numFmtId="43" fontId="44" fillId="2" borderId="30" xfId="2" applyFont="1" applyFill="1" applyBorder="1" applyAlignment="1">
      <alignment horizontal="center" vertical="center" wrapText="1"/>
    </xf>
    <xf numFmtId="43" fontId="34" fillId="2" borderId="30" xfId="2" applyFont="1" applyFill="1" applyBorder="1" applyAlignment="1">
      <alignment horizontal="center" vertical="center" wrapText="1"/>
    </xf>
    <xf numFmtId="43" fontId="34" fillId="2" borderId="50" xfId="2" applyFont="1" applyFill="1" applyBorder="1" applyAlignment="1">
      <alignment horizontal="center" vertical="center" wrapText="1"/>
    </xf>
    <xf numFmtId="43" fontId="34" fillId="2" borderId="31" xfId="2" applyFont="1" applyFill="1" applyBorder="1" applyAlignment="1">
      <alignment horizontal="center" vertical="center" wrapText="1"/>
    </xf>
    <xf numFmtId="2" fontId="2" fillId="0" borderId="23" xfId="2" applyNumberFormat="1" applyFont="1" applyBorder="1" applyAlignment="1">
      <alignment horizontal="center" vertical="center"/>
    </xf>
    <xf numFmtId="0" fontId="34" fillId="6" borderId="24" xfId="0" applyFont="1" applyFill="1" applyBorder="1" applyAlignment="1">
      <alignment horizontal="left" vertical="center" wrapText="1"/>
    </xf>
    <xf numFmtId="0" fontId="34" fillId="6" borderId="25" xfId="0" applyFont="1" applyFill="1" applyBorder="1" applyAlignment="1">
      <alignment horizontal="left" vertical="center" wrapText="1"/>
    </xf>
    <xf numFmtId="2" fontId="2" fillId="0" borderId="23" xfId="2" applyNumberFormat="1" applyFont="1" applyBorder="1" applyAlignment="1">
      <alignment horizontal="center"/>
    </xf>
    <xf numFmtId="2" fontId="2" fillId="0" borderId="15" xfId="2" applyNumberFormat="1" applyFont="1" applyBorder="1" applyAlignment="1">
      <alignment horizontal="center"/>
    </xf>
    <xf numFmtId="2" fontId="2" fillId="0" borderId="29" xfId="2" applyNumberFormat="1" applyFont="1" applyBorder="1" applyAlignment="1">
      <alignment horizontal="center"/>
    </xf>
    <xf numFmtId="0" fontId="34" fillId="6" borderId="18" xfId="0" applyFont="1" applyFill="1" applyBorder="1" applyAlignment="1">
      <alignment horizontal="left" vertical="center" wrapText="1"/>
    </xf>
    <xf numFmtId="0" fontId="34" fillId="6" borderId="21" xfId="0" applyFont="1" applyFill="1" applyBorder="1" applyAlignment="1">
      <alignment horizontal="left" vertical="center" wrapText="1"/>
    </xf>
    <xf numFmtId="0" fontId="1" fillId="0" borderId="38" xfId="0" applyFont="1" applyBorder="1" applyAlignment="1">
      <alignment horizontal="left" vertical="center" wrapText="1"/>
    </xf>
    <xf numFmtId="0" fontId="1" fillId="0" borderId="18" xfId="0" applyFont="1" applyBorder="1" applyAlignment="1">
      <alignment horizontal="left" vertical="center" wrapText="1"/>
    </xf>
    <xf numFmtId="0" fontId="1" fillId="0" borderId="10" xfId="0" applyFont="1" applyBorder="1" applyAlignment="1">
      <alignment horizontal="left" vertical="center" wrapText="1"/>
    </xf>
    <xf numFmtId="0" fontId="1" fillId="0" borderId="47" xfId="0" applyFont="1" applyBorder="1" applyAlignment="1">
      <alignment horizontal="left" vertical="center" wrapText="1"/>
    </xf>
    <xf numFmtId="0" fontId="34" fillId="6" borderId="52" xfId="0" applyFont="1" applyFill="1" applyBorder="1" applyAlignment="1">
      <alignment horizontal="left" vertical="center" wrapText="1"/>
    </xf>
    <xf numFmtId="0" fontId="4" fillId="6" borderId="10" xfId="0" applyFont="1" applyFill="1" applyBorder="1" applyAlignment="1">
      <alignment horizontal="right" vertical="top" wrapText="1"/>
    </xf>
    <xf numFmtId="0" fontId="1" fillId="0" borderId="33" xfId="0" applyFont="1" applyBorder="1" applyAlignment="1">
      <alignment horizontal="left" vertical="center" wrapText="1"/>
    </xf>
    <xf numFmtId="0" fontId="1" fillId="0" borderId="21" xfId="0" applyFont="1" applyBorder="1" applyAlignment="1">
      <alignment horizontal="left" vertical="center" wrapText="1"/>
    </xf>
    <xf numFmtId="0" fontId="1" fillId="0" borderId="13" xfId="0" applyFont="1" applyBorder="1" applyAlignment="1">
      <alignment horizontal="left" vertical="center" wrapText="1"/>
    </xf>
    <xf numFmtId="0" fontId="1" fillId="0" borderId="32" xfId="0" applyFont="1" applyBorder="1" applyAlignment="1">
      <alignment horizontal="left" vertical="center" wrapText="1"/>
    </xf>
    <xf numFmtId="0" fontId="23" fillId="0" borderId="40" xfId="0" applyFont="1" applyBorder="1" applyAlignment="1">
      <alignment horizontal="left" vertical="top" wrapText="1"/>
    </xf>
    <xf numFmtId="0" fontId="23" fillId="0" borderId="29" xfId="0" applyFont="1" applyBorder="1" applyAlignment="1">
      <alignment horizontal="left" vertical="top" wrapText="1"/>
    </xf>
    <xf numFmtId="0" fontId="23" fillId="0" borderId="41"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32" fillId="5" borderId="39" xfId="0" applyFont="1" applyFill="1" applyBorder="1" applyAlignment="1">
      <alignment horizontal="center" vertical="center" wrapText="1"/>
    </xf>
    <xf numFmtId="168" fontId="2" fillId="0" borderId="15" xfId="2" applyNumberFormat="1" applyFont="1" applyBorder="1" applyAlignment="1">
      <alignment horizontal="center"/>
    </xf>
    <xf numFmtId="168" fontId="2" fillId="0" borderId="29" xfId="2" applyNumberFormat="1" applyFont="1" applyBorder="1" applyAlignment="1">
      <alignment horizontal="center"/>
    </xf>
    <xf numFmtId="0" fontId="1" fillId="3" borderId="14" xfId="0" applyFont="1" applyFill="1" applyBorder="1" applyAlignment="1">
      <alignment horizontal="left" vertical="center" wrapText="1"/>
    </xf>
    <xf numFmtId="0" fontId="1" fillId="6" borderId="33" xfId="0" applyFont="1" applyFill="1" applyBorder="1" applyAlignment="1">
      <alignment horizontal="left" vertical="center" wrapText="1"/>
    </xf>
    <xf numFmtId="0" fontId="1" fillId="6" borderId="21" xfId="0" applyFont="1" applyFill="1" applyBorder="1" applyAlignment="1">
      <alignment horizontal="left" vertical="center" wrapText="1"/>
    </xf>
    <xf numFmtId="0" fontId="31" fillId="6" borderId="38" xfId="0" applyFont="1" applyFill="1" applyBorder="1" applyAlignment="1">
      <alignment horizontal="left"/>
    </xf>
    <xf numFmtId="0" fontId="31" fillId="6" borderId="18" xfId="0" applyFont="1" applyFill="1" applyBorder="1" applyAlignment="1">
      <alignment horizontal="left"/>
    </xf>
    <xf numFmtId="0" fontId="34" fillId="2" borderId="4" xfId="0" applyFont="1" applyFill="1" applyBorder="1" applyAlignment="1">
      <alignment horizontal="left" vertical="center" wrapText="1"/>
    </xf>
    <xf numFmtId="0" fontId="34" fillId="2" borderId="5" xfId="0" applyFont="1" applyFill="1" applyBorder="1" applyAlignment="1">
      <alignment horizontal="left" vertical="center" wrapText="1"/>
    </xf>
    <xf numFmtId="0" fontId="34" fillId="2" borderId="6" xfId="0" applyFont="1" applyFill="1" applyBorder="1" applyAlignment="1">
      <alignment horizontal="left" vertical="center" wrapText="1"/>
    </xf>
    <xf numFmtId="0" fontId="34" fillId="6" borderId="12" xfId="0" applyFont="1" applyFill="1" applyBorder="1" applyAlignment="1">
      <alignment horizontal="left" vertical="top" wrapText="1"/>
    </xf>
    <xf numFmtId="0" fontId="34" fillId="6" borderId="47" xfId="0" applyFont="1" applyFill="1" applyBorder="1" applyAlignment="1">
      <alignment horizontal="left" vertical="top" wrapText="1"/>
    </xf>
    <xf numFmtId="165" fontId="34" fillId="2" borderId="4" xfId="2" applyNumberFormat="1" applyFont="1" applyFill="1" applyBorder="1" applyAlignment="1">
      <alignment horizontal="left" vertical="center" wrapText="1"/>
    </xf>
    <xf numFmtId="165" fontId="34" fillId="2" borderId="5" xfId="2" applyNumberFormat="1" applyFont="1" applyFill="1" applyBorder="1" applyAlignment="1">
      <alignment horizontal="left" vertical="center" wrapText="1"/>
    </xf>
    <xf numFmtId="165" fontId="34" fillId="2" borderId="6" xfId="2" applyNumberFormat="1" applyFont="1" applyFill="1" applyBorder="1" applyAlignment="1">
      <alignment horizontal="left" vertical="center" wrapText="1"/>
    </xf>
    <xf numFmtId="43" fontId="34" fillId="2" borderId="4" xfId="2" applyFont="1" applyFill="1" applyBorder="1" applyAlignment="1">
      <alignment horizontal="left" vertical="center" wrapText="1"/>
    </xf>
    <xf numFmtId="43" fontId="34" fillId="2" borderId="5" xfId="2" applyFont="1" applyFill="1" applyBorder="1" applyAlignment="1">
      <alignment horizontal="left" vertical="center" wrapText="1"/>
    </xf>
    <xf numFmtId="43" fontId="34" fillId="2" borderId="6" xfId="2" applyFont="1" applyFill="1" applyBorder="1" applyAlignment="1">
      <alignment horizontal="left" vertical="center"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cellXfs>
  <cellStyles count="3">
    <cellStyle name="Comma" xfId="2" builtinId="3"/>
    <cellStyle name="Hyperlink" xfId="1" builtinId="8"/>
    <cellStyle name="Normal" xfId="0" builtinId="0"/>
  </cellStyles>
  <dxfs count="182">
    <dxf>
      <font>
        <color rgb="FF9C0006"/>
      </font>
      <fill>
        <patternFill>
          <bgColor rgb="FFFFC7CE"/>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s>
  <tableStyles count="0" defaultTableStyle="TableStyleMedium9" defaultPivotStyle="PivotStyleMedium7"/>
  <colors>
    <mruColors>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18</xdr:row>
      <xdr:rowOff>42722</xdr:rowOff>
    </xdr:from>
    <xdr:to>
      <xdr:col>5</xdr:col>
      <xdr:colOff>1312334</xdr:colOff>
      <xdr:row>28</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148167</xdr:colOff>
      <xdr:row>0</xdr:row>
      <xdr:rowOff>0</xdr:rowOff>
    </xdr:from>
    <xdr:to>
      <xdr:col>14</xdr:col>
      <xdr:colOff>759354</xdr:colOff>
      <xdr:row>1</xdr:row>
      <xdr:rowOff>168286</xdr:rowOff>
    </xdr:to>
    <xdr:pic>
      <xdr:nvPicPr>
        <xdr:cNvPr id="2" name="Picture 1" descr="Resultado de imagen de ecn part of tno logo">
          <a:extLst>
            <a:ext uri="{FF2B5EF4-FFF2-40B4-BE49-F238E27FC236}">
              <a16:creationId xmlns:a16="http://schemas.microsoft.com/office/drawing/2014/main" id="{D165B039-CEFC-4A56-832E-5BC03EEB89F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40" t="45298" r="6218" b="38797"/>
        <a:stretch/>
      </xdr:blipFill>
      <xdr:spPr bwMode="auto">
        <a:xfrm>
          <a:off x="9980084" y="0"/>
          <a:ext cx="3119437" cy="42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iea.org/statistics/resources/unitconvert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publica-rest.fraunhofer.de/server/api/core/bitstreams/77ec29e5-4af8-4812-9793-8501f92a6f8d/content" TargetMode="External"/><Relationship Id="rId1" Type="http://schemas.openxmlformats.org/officeDocument/2006/relationships/hyperlink" Target="https://publica-rest.fraunhofer.de/server/api/core/bitstreams/77ec29e5-4af8-4812-9793-8501f92a6f8d/content"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A5C05-4BD9-47B3-A760-6E0C91AEC926}">
  <sheetPr>
    <tabColor theme="7" tint="0.59999389629810485"/>
    <pageSetUpPr fitToPage="1"/>
  </sheetPr>
  <dimension ref="A1:U101"/>
  <sheetViews>
    <sheetView topLeftCell="A52" zoomScale="115" zoomScaleNormal="115" workbookViewId="0">
      <selection activeCell="B30" sqref="F30"/>
    </sheetView>
  </sheetViews>
  <sheetFormatPr defaultColWidth="11" defaultRowHeight="15" x14ac:dyDescent="0.25"/>
  <cols>
    <col min="1" max="1" width="4.5" style="77" customWidth="1"/>
    <col min="2" max="2" width="11" style="77"/>
    <col min="3" max="3" width="24.75" style="77" customWidth="1"/>
    <col min="4" max="5" width="12.5" style="77" customWidth="1"/>
    <col min="6" max="6" width="18.5" style="77" customWidth="1"/>
    <col min="7" max="21" width="12.5" style="77" customWidth="1"/>
    <col min="22" max="16384" width="11" style="77"/>
  </cols>
  <sheetData>
    <row r="1" spans="1:21" ht="21" x14ac:dyDescent="0.35">
      <c r="A1" s="3" t="s">
        <v>0</v>
      </c>
      <c r="B1" s="126"/>
      <c r="C1" s="126"/>
      <c r="D1" s="102"/>
      <c r="E1" s="126"/>
      <c r="F1" s="126"/>
      <c r="G1" s="126"/>
      <c r="H1" s="126"/>
      <c r="I1" s="126"/>
      <c r="J1" s="126"/>
      <c r="K1" s="126"/>
      <c r="L1" s="126"/>
      <c r="M1" s="126"/>
      <c r="N1" s="126"/>
      <c r="O1" s="126"/>
      <c r="P1" s="126"/>
      <c r="Q1" s="126"/>
      <c r="R1" s="126"/>
      <c r="S1" s="126"/>
      <c r="T1" s="126"/>
      <c r="U1" s="126"/>
    </row>
    <row r="2" spans="1:21" x14ac:dyDescent="0.25">
      <c r="A2" s="102" t="s">
        <v>1</v>
      </c>
      <c r="B2" s="126"/>
      <c r="C2" s="126"/>
      <c r="D2" s="102"/>
      <c r="E2" s="126"/>
      <c r="F2" s="126"/>
      <c r="G2" s="126"/>
      <c r="H2" s="126"/>
      <c r="I2" s="126"/>
      <c r="J2" s="126"/>
      <c r="K2" s="126"/>
      <c r="L2" s="126"/>
      <c r="M2" s="126"/>
      <c r="N2" s="126"/>
      <c r="O2" s="126"/>
      <c r="P2" s="126"/>
      <c r="Q2" s="126"/>
      <c r="R2" s="126"/>
      <c r="S2" s="126"/>
      <c r="T2" s="126"/>
      <c r="U2" s="126"/>
    </row>
    <row r="3" spans="1:21" x14ac:dyDescent="0.25">
      <c r="A3" s="126"/>
      <c r="B3" s="126"/>
      <c r="C3" s="126"/>
      <c r="D3" s="126"/>
      <c r="E3" s="126"/>
      <c r="F3" s="126"/>
      <c r="G3" s="126"/>
      <c r="H3" s="126"/>
      <c r="I3" s="126"/>
      <c r="J3" s="126"/>
      <c r="K3" s="126"/>
      <c r="L3" s="126"/>
      <c r="M3" s="126"/>
      <c r="N3" s="126"/>
      <c r="O3" s="126"/>
      <c r="P3" s="126"/>
      <c r="Q3" s="126"/>
      <c r="R3" s="126"/>
      <c r="S3" s="126"/>
      <c r="T3" s="126"/>
      <c r="U3" s="126"/>
    </row>
    <row r="4" spans="1:21" ht="21" customHeight="1" x14ac:dyDescent="0.25">
      <c r="A4" s="126"/>
      <c r="B4" s="154" t="s">
        <v>2</v>
      </c>
      <c r="C4" s="155"/>
      <c r="D4" s="155"/>
      <c r="E4" s="155"/>
      <c r="F4" s="155"/>
      <c r="G4" s="155"/>
      <c r="H4" s="155"/>
      <c r="I4" s="155"/>
      <c r="J4" s="155"/>
      <c r="K4" s="156"/>
      <c r="L4" s="79"/>
      <c r="M4" s="79"/>
      <c r="N4" s="79"/>
      <c r="O4" s="79"/>
      <c r="P4" s="126"/>
      <c r="Q4" s="126"/>
      <c r="R4" s="126"/>
      <c r="S4" s="126"/>
      <c r="T4" s="126"/>
      <c r="U4" s="126"/>
    </row>
    <row r="5" spans="1:21" ht="15.75" customHeight="1" x14ac:dyDescent="0.25">
      <c r="A5" s="126"/>
      <c r="B5" s="157" t="s">
        <v>3</v>
      </c>
      <c r="C5" s="157"/>
      <c r="D5" s="158" t="s">
        <v>4</v>
      </c>
      <c r="E5" s="159"/>
      <c r="F5" s="159"/>
      <c r="G5" s="159"/>
      <c r="H5" s="159"/>
      <c r="I5" s="159"/>
      <c r="J5" s="159"/>
      <c r="K5" s="160"/>
      <c r="L5" s="127"/>
      <c r="M5" s="127"/>
      <c r="N5" s="127"/>
      <c r="O5" s="127"/>
      <c r="P5" s="126"/>
      <c r="Q5" s="126"/>
      <c r="R5" s="126"/>
      <c r="S5" s="126"/>
      <c r="T5" s="126"/>
      <c r="U5" s="126"/>
    </row>
    <row r="6" spans="1:21" ht="15.75" customHeight="1" x14ac:dyDescent="0.25">
      <c r="A6" s="126"/>
      <c r="B6" s="157" t="s">
        <v>5</v>
      </c>
      <c r="C6" s="157"/>
      <c r="D6" s="161">
        <v>43591</v>
      </c>
      <c r="E6" s="162"/>
      <c r="F6" s="162"/>
      <c r="G6" s="162"/>
      <c r="H6" s="162"/>
      <c r="I6" s="162"/>
      <c r="J6" s="162"/>
      <c r="K6" s="163"/>
      <c r="L6" s="127"/>
      <c r="M6" s="127"/>
      <c r="N6" s="127"/>
      <c r="O6" s="127"/>
      <c r="P6" s="126"/>
      <c r="Q6" s="126"/>
      <c r="R6" s="126"/>
      <c r="S6" s="126"/>
      <c r="T6" s="126"/>
      <c r="U6" s="126"/>
    </row>
    <row r="7" spans="1:21" x14ac:dyDescent="0.25">
      <c r="A7" s="126"/>
      <c r="B7" s="164" t="s">
        <v>6</v>
      </c>
      <c r="C7" s="165"/>
      <c r="D7" s="168" t="s">
        <v>7</v>
      </c>
      <c r="E7" s="169"/>
      <c r="F7" s="169"/>
      <c r="G7" s="169"/>
      <c r="H7" s="169"/>
      <c r="I7" s="169"/>
      <c r="J7" s="169"/>
      <c r="K7" s="170"/>
      <c r="L7" s="128"/>
      <c r="M7" s="128"/>
      <c r="N7" s="128"/>
      <c r="O7" s="128"/>
      <c r="P7" s="126"/>
      <c r="Q7" s="126"/>
      <c r="R7" s="126"/>
      <c r="S7" s="126"/>
      <c r="T7" s="126"/>
      <c r="U7" s="126"/>
    </row>
    <row r="8" spans="1:21" ht="15.75" customHeight="1" x14ac:dyDescent="0.25">
      <c r="A8" s="126"/>
      <c r="B8" s="166"/>
      <c r="C8" s="167"/>
      <c r="D8" s="168" t="s">
        <v>8</v>
      </c>
      <c r="E8" s="169"/>
      <c r="F8" s="169"/>
      <c r="G8" s="169"/>
      <c r="H8" s="169"/>
      <c r="I8" s="169"/>
      <c r="J8" s="169"/>
      <c r="K8" s="170"/>
      <c r="L8" s="128"/>
      <c r="M8" s="128"/>
      <c r="N8" s="128"/>
      <c r="O8" s="128"/>
      <c r="P8" s="126"/>
      <c r="Q8" s="126"/>
      <c r="R8" s="126"/>
      <c r="S8" s="126"/>
      <c r="T8" s="126"/>
      <c r="U8" s="126"/>
    </row>
    <row r="9" spans="1:21" ht="15.75" customHeight="1" x14ac:dyDescent="0.25">
      <c r="A9" s="126"/>
      <c r="B9" s="186" t="s">
        <v>9</v>
      </c>
      <c r="C9" s="186"/>
      <c r="D9" s="187" t="s">
        <v>10</v>
      </c>
      <c r="E9" s="188"/>
      <c r="F9" s="188"/>
      <c r="G9" s="188"/>
      <c r="H9" s="188"/>
      <c r="I9" s="188"/>
      <c r="J9" s="188"/>
      <c r="K9" s="189"/>
      <c r="L9" s="78"/>
      <c r="M9" s="78"/>
      <c r="N9" s="78"/>
      <c r="O9" s="78"/>
      <c r="P9" s="126"/>
      <c r="Q9" s="126"/>
      <c r="R9" s="126"/>
      <c r="S9" s="126"/>
      <c r="T9" s="126"/>
      <c r="U9" s="126"/>
    </row>
    <row r="10" spans="1:21" ht="15.75" customHeight="1" x14ac:dyDescent="0.25">
      <c r="A10" s="126"/>
      <c r="B10" s="186" t="s">
        <v>11</v>
      </c>
      <c r="C10" s="186"/>
      <c r="D10" s="158" t="s">
        <v>12</v>
      </c>
      <c r="E10" s="159"/>
      <c r="F10" s="159"/>
      <c r="G10" s="159"/>
      <c r="H10" s="159"/>
      <c r="I10" s="159"/>
      <c r="J10" s="159"/>
      <c r="K10" s="160"/>
      <c r="L10" s="127"/>
      <c r="M10" s="127"/>
      <c r="N10" s="127"/>
      <c r="O10" s="127"/>
      <c r="P10" s="126"/>
      <c r="Q10" s="126"/>
      <c r="R10" s="126"/>
      <c r="S10" s="126"/>
      <c r="T10" s="126"/>
      <c r="U10" s="126"/>
    </row>
    <row r="11" spans="1:21" x14ac:dyDescent="0.25">
      <c r="A11" s="126"/>
      <c r="B11" s="190" t="s">
        <v>13</v>
      </c>
      <c r="C11" s="190"/>
      <c r="D11" s="191" t="s">
        <v>14</v>
      </c>
      <c r="E11" s="192"/>
      <c r="F11" s="192"/>
      <c r="G11" s="192"/>
      <c r="H11" s="192"/>
      <c r="I11" s="192"/>
      <c r="J11" s="192"/>
      <c r="K11" s="193"/>
      <c r="L11" s="128"/>
      <c r="M11" s="128"/>
      <c r="N11" s="128"/>
      <c r="O11" s="128"/>
      <c r="P11" s="126"/>
      <c r="Q11" s="126"/>
      <c r="R11" s="126"/>
      <c r="S11" s="126"/>
      <c r="T11" s="126"/>
      <c r="U11" s="126"/>
    </row>
    <row r="12" spans="1:21" x14ac:dyDescent="0.25">
      <c r="A12" s="126"/>
      <c r="B12" s="190"/>
      <c r="C12" s="190"/>
      <c r="D12" s="194"/>
      <c r="E12" s="195"/>
      <c r="F12" s="195"/>
      <c r="G12" s="195"/>
      <c r="H12" s="195"/>
      <c r="I12" s="195"/>
      <c r="J12" s="195"/>
      <c r="K12" s="196"/>
      <c r="L12" s="128"/>
      <c r="M12" s="128"/>
      <c r="N12" s="128"/>
      <c r="O12" s="128"/>
      <c r="P12" s="126"/>
      <c r="Q12" s="126"/>
      <c r="R12" s="126"/>
      <c r="S12" s="126"/>
      <c r="T12" s="126"/>
      <c r="U12" s="126"/>
    </row>
    <row r="13" spans="1:21" x14ac:dyDescent="0.25">
      <c r="A13" s="126"/>
      <c r="B13" s="190"/>
      <c r="C13" s="190"/>
      <c r="D13" s="197"/>
      <c r="E13" s="198"/>
      <c r="F13" s="198"/>
      <c r="G13" s="198"/>
      <c r="H13" s="198"/>
      <c r="I13" s="198"/>
      <c r="J13" s="198"/>
      <c r="K13" s="199"/>
      <c r="L13" s="128"/>
      <c r="M13" s="128"/>
      <c r="N13" s="128"/>
      <c r="O13" s="128"/>
      <c r="P13" s="126"/>
      <c r="Q13" s="126"/>
      <c r="R13" s="126"/>
      <c r="S13" s="126"/>
      <c r="T13" s="126"/>
      <c r="U13" s="126"/>
    </row>
    <row r="14" spans="1:21" ht="15.75" customHeight="1" x14ac:dyDescent="0.25">
      <c r="A14" s="126"/>
      <c r="B14" s="171" t="s">
        <v>15</v>
      </c>
      <c r="C14" s="171"/>
      <c r="D14" s="172"/>
      <c r="E14" s="162"/>
      <c r="F14" s="162"/>
      <c r="G14" s="162"/>
      <c r="H14" s="162"/>
      <c r="I14" s="162"/>
      <c r="J14" s="162"/>
      <c r="K14" s="163"/>
      <c r="L14" s="127"/>
      <c r="M14" s="127"/>
      <c r="N14" s="127"/>
      <c r="O14" s="127"/>
      <c r="P14" s="126"/>
      <c r="Q14" s="126"/>
      <c r="R14" s="126"/>
      <c r="S14" s="126"/>
      <c r="T14" s="126"/>
      <c r="U14" s="126"/>
    </row>
    <row r="15" spans="1:21" x14ac:dyDescent="0.25">
      <c r="A15" s="126"/>
      <c r="B15" s="171"/>
      <c r="C15" s="171"/>
      <c r="D15" s="173"/>
      <c r="E15" s="174"/>
      <c r="F15" s="174"/>
      <c r="G15" s="174"/>
      <c r="H15" s="174"/>
      <c r="I15" s="174"/>
      <c r="J15" s="174"/>
      <c r="K15" s="175"/>
      <c r="L15" s="128"/>
      <c r="M15" s="128"/>
      <c r="N15" s="128"/>
      <c r="O15" s="128"/>
      <c r="P15" s="126"/>
      <c r="Q15" s="126"/>
      <c r="R15" s="126"/>
      <c r="S15" s="126"/>
      <c r="T15" s="126"/>
      <c r="U15" s="126"/>
    </row>
    <row r="16" spans="1:21" x14ac:dyDescent="0.25">
      <c r="A16" s="126"/>
      <c r="B16" s="171"/>
      <c r="C16" s="171"/>
      <c r="D16" s="176"/>
      <c r="E16" s="177"/>
      <c r="F16" s="177"/>
      <c r="G16" s="177"/>
      <c r="H16" s="177"/>
      <c r="I16" s="177"/>
      <c r="J16" s="177"/>
      <c r="K16" s="178"/>
      <c r="L16" s="128"/>
      <c r="M16" s="128"/>
      <c r="N16" s="128"/>
      <c r="O16" s="114"/>
      <c r="P16" s="126"/>
      <c r="Q16" s="126"/>
      <c r="R16" s="126"/>
      <c r="S16" s="126"/>
      <c r="T16" s="126"/>
      <c r="U16" s="126"/>
    </row>
    <row r="17" spans="1:21" ht="21" customHeight="1" x14ac:dyDescent="0.25">
      <c r="A17" s="126"/>
      <c r="B17" s="154" t="s">
        <v>16</v>
      </c>
      <c r="C17" s="155"/>
      <c r="D17" s="155"/>
      <c r="E17" s="155"/>
      <c r="F17" s="155"/>
      <c r="G17" s="155"/>
      <c r="H17" s="155"/>
      <c r="I17" s="155"/>
      <c r="J17" s="155"/>
      <c r="K17" s="156"/>
      <c r="L17" s="79"/>
      <c r="M17" s="79"/>
      <c r="N17" s="79"/>
      <c r="O17" s="79"/>
      <c r="P17" s="126"/>
      <c r="Q17" s="126"/>
      <c r="R17" s="126"/>
      <c r="S17" s="126"/>
      <c r="T17" s="126"/>
      <c r="U17" s="126"/>
    </row>
    <row r="18" spans="1:21" ht="15" customHeight="1" x14ac:dyDescent="0.25">
      <c r="A18" s="126"/>
      <c r="B18" s="179" t="s">
        <v>17</v>
      </c>
      <c r="C18" s="179"/>
      <c r="D18" s="180" t="s">
        <v>18</v>
      </c>
      <c r="E18" s="181"/>
      <c r="F18" s="181"/>
      <c r="G18" s="181"/>
      <c r="H18" s="181"/>
      <c r="I18" s="181"/>
      <c r="J18" s="181"/>
      <c r="K18" s="182"/>
      <c r="L18" s="79"/>
      <c r="M18" s="79"/>
      <c r="N18" s="79"/>
      <c r="O18" s="79"/>
      <c r="P18" s="126"/>
      <c r="Q18" s="126"/>
      <c r="R18" s="126"/>
      <c r="S18" s="126"/>
      <c r="T18" s="126"/>
      <c r="U18" s="126"/>
    </row>
    <row r="19" spans="1:21" ht="15" customHeight="1" x14ac:dyDescent="0.25">
      <c r="A19" s="126"/>
      <c r="B19" s="179"/>
      <c r="C19" s="179"/>
      <c r="D19" s="183"/>
      <c r="E19" s="184"/>
      <c r="F19" s="184"/>
      <c r="G19" s="184"/>
      <c r="H19" s="184"/>
      <c r="I19" s="184"/>
      <c r="J19" s="184"/>
      <c r="K19" s="185"/>
      <c r="L19" s="79"/>
      <c r="M19" s="79"/>
      <c r="N19" s="79"/>
      <c r="O19" s="79"/>
      <c r="P19" s="126"/>
      <c r="Q19" s="126"/>
      <c r="R19" s="126"/>
      <c r="S19" s="126"/>
      <c r="T19" s="126"/>
      <c r="U19" s="126"/>
    </row>
    <row r="20" spans="1:21" x14ac:dyDescent="0.25">
      <c r="A20" s="126"/>
      <c r="B20" s="206"/>
      <c r="C20" s="206"/>
      <c r="D20" s="207" t="s">
        <v>19</v>
      </c>
      <c r="E20" s="207"/>
      <c r="F20" s="207"/>
      <c r="G20" s="115" t="s">
        <v>20</v>
      </c>
      <c r="H20" s="123" t="s">
        <v>21</v>
      </c>
      <c r="I20" s="123" t="s">
        <v>22</v>
      </c>
      <c r="J20" s="123" t="s">
        <v>23</v>
      </c>
      <c r="K20" s="123" t="s">
        <v>24</v>
      </c>
      <c r="L20" s="79"/>
      <c r="M20" s="79"/>
      <c r="N20" s="79"/>
      <c r="O20" s="79"/>
      <c r="P20" s="126"/>
      <c r="Q20" s="126"/>
      <c r="R20" s="126"/>
      <c r="S20" s="126"/>
      <c r="T20" s="126"/>
      <c r="U20" s="126"/>
    </row>
    <row r="21" spans="1:21" ht="15.75" customHeight="1" x14ac:dyDescent="0.25">
      <c r="A21" s="126"/>
      <c r="B21" s="179" t="s">
        <v>25</v>
      </c>
      <c r="C21" s="179"/>
      <c r="D21" s="208" t="str">
        <f>IF(D18="Please select","Select Functional Unit above",D18)</f>
        <v>MW</v>
      </c>
      <c r="E21" s="208"/>
      <c r="F21" s="208"/>
      <c r="G21" s="116">
        <f>89.6*10^6/(365*24)</f>
        <v>10228.310502283104</v>
      </c>
      <c r="H21" s="95">
        <v>822</v>
      </c>
      <c r="I21" s="95"/>
      <c r="J21" s="95"/>
      <c r="K21" s="95"/>
      <c r="L21" s="80"/>
      <c r="M21" s="80"/>
      <c r="N21" s="80"/>
      <c r="O21" s="80"/>
      <c r="P21" s="126"/>
      <c r="Q21" s="126"/>
      <c r="R21" s="126"/>
      <c r="S21" s="126"/>
      <c r="T21" s="126"/>
      <c r="U21" s="126"/>
    </row>
    <row r="22" spans="1:21" ht="15.75" customHeight="1" x14ac:dyDescent="0.25">
      <c r="A22" s="126"/>
      <c r="B22" s="179"/>
      <c r="C22" s="179"/>
      <c r="D22" s="208"/>
      <c r="E22" s="208"/>
      <c r="F22" s="208"/>
      <c r="G22" s="107"/>
      <c r="H22" s="109"/>
      <c r="I22" s="107" t="s">
        <v>26</v>
      </c>
      <c r="J22" s="107" t="s">
        <v>26</v>
      </c>
      <c r="K22" s="107" t="s">
        <v>26</v>
      </c>
      <c r="L22" s="80"/>
      <c r="M22" s="80"/>
      <c r="N22" s="80"/>
      <c r="O22" s="80"/>
      <c r="P22" s="126"/>
      <c r="Q22" s="126"/>
      <c r="R22" s="126"/>
      <c r="S22" s="126"/>
      <c r="T22" s="126"/>
      <c r="U22" s="126"/>
    </row>
    <row r="23" spans="1:21" ht="15" customHeight="1" x14ac:dyDescent="0.25">
      <c r="A23" s="126"/>
      <c r="B23" s="179" t="s">
        <v>27</v>
      </c>
      <c r="C23" s="179"/>
      <c r="D23" s="180" t="str">
        <f>IF(D18="Please select","Select Functional Unit above",D18)</f>
        <v>MW</v>
      </c>
      <c r="E23" s="182"/>
      <c r="F23" s="200" t="s">
        <v>28</v>
      </c>
      <c r="G23" s="96" t="s">
        <v>29</v>
      </c>
      <c r="H23" s="95"/>
      <c r="I23" s="95"/>
      <c r="J23" s="95"/>
      <c r="K23" s="95"/>
      <c r="L23" s="80"/>
      <c r="M23" s="80"/>
      <c r="N23" s="80"/>
      <c r="O23" s="80"/>
      <c r="P23" s="126"/>
      <c r="Q23" s="126"/>
      <c r="R23" s="126"/>
      <c r="S23" s="126"/>
      <c r="T23" s="126"/>
      <c r="U23" s="126"/>
    </row>
    <row r="24" spans="1:21" x14ac:dyDescent="0.25">
      <c r="A24" s="126"/>
      <c r="B24" s="179"/>
      <c r="C24" s="179"/>
      <c r="D24" s="183"/>
      <c r="E24" s="185"/>
      <c r="F24" s="201"/>
      <c r="G24" s="107" t="s">
        <v>30</v>
      </c>
      <c r="H24" s="107" t="s">
        <v>26</v>
      </c>
      <c r="I24" s="107" t="s">
        <v>26</v>
      </c>
      <c r="J24" s="107" t="s">
        <v>26</v>
      </c>
      <c r="K24" s="107" t="s">
        <v>26</v>
      </c>
      <c r="L24" s="80"/>
      <c r="M24" s="80"/>
      <c r="N24" s="80"/>
      <c r="O24" s="80"/>
      <c r="P24" s="126"/>
      <c r="Q24" s="126"/>
      <c r="R24" s="126"/>
      <c r="S24" s="126"/>
      <c r="T24" s="126"/>
      <c r="U24" s="126"/>
    </row>
    <row r="25" spans="1:21" ht="15.75" customHeight="1" x14ac:dyDescent="0.25">
      <c r="A25" s="126"/>
      <c r="B25" s="179" t="s">
        <v>31</v>
      </c>
      <c r="C25" s="179"/>
      <c r="D25" s="180" t="s">
        <v>32</v>
      </c>
      <c r="E25" s="182"/>
      <c r="F25" s="200" t="s">
        <v>33</v>
      </c>
      <c r="G25" s="96"/>
      <c r="H25" s="95"/>
      <c r="I25" s="95"/>
      <c r="J25" s="95"/>
      <c r="K25" s="95"/>
      <c r="L25" s="81"/>
      <c r="M25" s="81"/>
      <c r="N25" s="81"/>
      <c r="O25" s="81"/>
      <c r="P25" s="126"/>
      <c r="Q25" s="126"/>
      <c r="R25" s="126"/>
      <c r="S25" s="126"/>
      <c r="T25" s="126"/>
      <c r="U25" s="126"/>
    </row>
    <row r="26" spans="1:21" ht="15.75" customHeight="1" x14ac:dyDescent="0.25">
      <c r="A26" s="126"/>
      <c r="B26" s="179"/>
      <c r="C26" s="179"/>
      <c r="D26" s="183"/>
      <c r="E26" s="185"/>
      <c r="F26" s="201"/>
      <c r="G26" s="107" t="s">
        <v>26</v>
      </c>
      <c r="H26" s="107" t="s">
        <v>26</v>
      </c>
      <c r="I26" s="107" t="s">
        <v>26</v>
      </c>
      <c r="J26" s="107" t="s">
        <v>26</v>
      </c>
      <c r="K26" s="107" t="s">
        <v>26</v>
      </c>
      <c r="L26" s="81"/>
      <c r="M26" s="81"/>
      <c r="N26" s="81"/>
      <c r="O26" s="81"/>
      <c r="P26" s="126"/>
      <c r="Q26" s="126"/>
      <c r="R26" s="126"/>
      <c r="S26" s="126"/>
      <c r="T26" s="126"/>
      <c r="U26" s="126"/>
    </row>
    <row r="27" spans="1:21" x14ac:dyDescent="0.25">
      <c r="A27" s="126"/>
      <c r="B27" s="202" t="s">
        <v>34</v>
      </c>
      <c r="C27" s="202"/>
      <c r="D27" s="203" t="s">
        <v>35</v>
      </c>
      <c r="E27" s="204"/>
      <c r="F27" s="204"/>
      <c r="G27" s="204"/>
      <c r="H27" s="204"/>
      <c r="I27" s="204"/>
      <c r="J27" s="204"/>
      <c r="K27" s="205"/>
      <c r="L27" s="82"/>
      <c r="M27" s="82"/>
      <c r="N27" s="82"/>
      <c r="O27" s="82"/>
      <c r="P27" s="126"/>
      <c r="Q27" s="126"/>
      <c r="R27" s="126"/>
      <c r="S27" s="126"/>
      <c r="T27" s="126"/>
      <c r="U27" s="126"/>
    </row>
    <row r="28" spans="1:21" ht="15.75" customHeight="1" x14ac:dyDescent="0.25">
      <c r="A28" s="126"/>
      <c r="B28" s="202" t="s">
        <v>36</v>
      </c>
      <c r="C28" s="202"/>
      <c r="D28" s="158" t="s">
        <v>37</v>
      </c>
      <c r="E28" s="159"/>
      <c r="F28" s="159"/>
      <c r="G28" s="159"/>
      <c r="H28" s="159"/>
      <c r="I28" s="159"/>
      <c r="J28" s="159"/>
      <c r="K28" s="160"/>
      <c r="L28" s="81"/>
      <c r="M28" s="81"/>
      <c r="N28" s="81"/>
      <c r="O28" s="81"/>
      <c r="P28" s="126"/>
      <c r="Q28" s="126"/>
      <c r="R28" s="126"/>
      <c r="S28" s="126"/>
      <c r="T28" s="126"/>
      <c r="U28" s="126"/>
    </row>
    <row r="29" spans="1:21" x14ac:dyDescent="0.25">
      <c r="A29" s="126"/>
      <c r="B29" s="202" t="s">
        <v>38</v>
      </c>
      <c r="C29" s="202"/>
      <c r="D29" s="203">
        <v>10</v>
      </c>
      <c r="E29" s="204"/>
      <c r="F29" s="204"/>
      <c r="G29" s="204"/>
      <c r="H29" s="204"/>
      <c r="I29" s="204"/>
      <c r="J29" s="204"/>
      <c r="K29" s="205"/>
      <c r="L29" s="82"/>
      <c r="M29" s="82"/>
      <c r="N29" s="82"/>
      <c r="O29" s="82"/>
      <c r="P29" s="126"/>
      <c r="Q29" s="126"/>
      <c r="R29" s="126"/>
      <c r="S29" s="126"/>
      <c r="T29" s="126"/>
      <c r="U29" s="126"/>
    </row>
    <row r="30" spans="1:21" x14ac:dyDescent="0.25">
      <c r="A30" s="126"/>
      <c r="B30" s="202" t="s">
        <v>39</v>
      </c>
      <c r="C30" s="202"/>
      <c r="D30" s="203">
        <f>8030</f>
        <v>8030</v>
      </c>
      <c r="E30" s="204"/>
      <c r="F30" s="204"/>
      <c r="G30" s="204"/>
      <c r="H30" s="204"/>
      <c r="I30" s="204"/>
      <c r="J30" s="204"/>
      <c r="K30" s="205"/>
      <c r="L30" s="82"/>
      <c r="M30" s="82"/>
      <c r="N30" s="82"/>
      <c r="O30" s="82"/>
      <c r="P30" s="126"/>
      <c r="Q30" s="126"/>
      <c r="R30" s="126"/>
      <c r="S30" s="126"/>
      <c r="T30" s="126"/>
      <c r="U30" s="126"/>
    </row>
    <row r="31" spans="1:21" x14ac:dyDescent="0.25">
      <c r="A31" s="126"/>
      <c r="B31" s="202" t="s">
        <v>40</v>
      </c>
      <c r="C31" s="202"/>
      <c r="D31" s="111">
        <v>1</v>
      </c>
      <c r="E31" s="112"/>
      <c r="F31" s="112"/>
      <c r="G31" s="112"/>
      <c r="H31" s="112"/>
      <c r="I31" s="112"/>
      <c r="J31" s="112"/>
      <c r="K31" s="113"/>
      <c r="L31" s="82"/>
      <c r="M31" s="82"/>
      <c r="N31" s="82"/>
      <c r="O31" s="82"/>
      <c r="P31" s="126"/>
      <c r="Q31" s="126"/>
      <c r="R31" s="126"/>
      <c r="S31" s="126"/>
      <c r="T31" s="126"/>
      <c r="U31" s="126"/>
    </row>
    <row r="32" spans="1:21" x14ac:dyDescent="0.25">
      <c r="A32" s="126"/>
      <c r="B32" s="202" t="s">
        <v>41</v>
      </c>
      <c r="C32" s="202"/>
      <c r="D32" s="158" t="s">
        <v>42</v>
      </c>
      <c r="E32" s="159"/>
      <c r="F32" s="159"/>
      <c r="G32" s="159"/>
      <c r="H32" s="159"/>
      <c r="I32" s="159"/>
      <c r="J32" s="159"/>
      <c r="K32" s="160"/>
      <c r="L32" s="82"/>
      <c r="M32" s="82"/>
      <c r="N32" s="82"/>
      <c r="O32" s="82"/>
      <c r="P32" s="126"/>
      <c r="Q32" s="126"/>
      <c r="R32" s="126"/>
      <c r="S32" s="126"/>
      <c r="T32" s="126"/>
      <c r="U32" s="126"/>
    </row>
    <row r="33" spans="1:21" x14ac:dyDescent="0.25">
      <c r="A33" s="126"/>
      <c r="B33" s="179" t="s">
        <v>43</v>
      </c>
      <c r="C33" s="179"/>
      <c r="D33" s="173" t="s">
        <v>44</v>
      </c>
      <c r="E33" s="174"/>
      <c r="F33" s="174"/>
      <c r="G33" s="174"/>
      <c r="H33" s="174"/>
      <c r="I33" s="174"/>
      <c r="J33" s="174"/>
      <c r="K33" s="175"/>
      <c r="L33" s="128"/>
      <c r="M33" s="128"/>
      <c r="N33" s="128"/>
      <c r="O33" s="128"/>
      <c r="P33" s="126"/>
      <c r="Q33" s="126"/>
      <c r="R33" s="126"/>
      <c r="S33" s="126"/>
      <c r="T33" s="126"/>
      <c r="U33" s="126"/>
    </row>
    <row r="34" spans="1:21" x14ac:dyDescent="0.25">
      <c r="A34" s="126"/>
      <c r="B34" s="209"/>
      <c r="C34" s="209"/>
      <c r="D34" s="210"/>
      <c r="E34" s="211"/>
      <c r="F34" s="211"/>
      <c r="G34" s="211"/>
      <c r="H34" s="211"/>
      <c r="I34" s="211"/>
      <c r="J34" s="211"/>
      <c r="K34" s="212"/>
      <c r="L34" s="128"/>
      <c r="M34" s="128"/>
      <c r="N34" s="128"/>
      <c r="O34" s="128"/>
      <c r="P34" s="126"/>
      <c r="Q34" s="126"/>
      <c r="R34" s="126"/>
      <c r="S34" s="126"/>
      <c r="T34" s="126"/>
      <c r="U34" s="126"/>
    </row>
    <row r="35" spans="1:21" ht="21" customHeight="1" x14ac:dyDescent="0.25">
      <c r="A35" s="126"/>
      <c r="B35" s="213" t="s">
        <v>45</v>
      </c>
      <c r="C35" s="213"/>
      <c r="D35" s="213"/>
      <c r="E35" s="213"/>
      <c r="F35" s="213"/>
      <c r="G35" s="213"/>
      <c r="H35" s="213"/>
      <c r="I35" s="213"/>
      <c r="J35" s="213"/>
      <c r="K35" s="213"/>
      <c r="L35" s="213"/>
      <c r="M35" s="213"/>
      <c r="N35" s="213"/>
      <c r="O35" s="213"/>
      <c r="P35" s="213"/>
      <c r="Q35" s="213"/>
      <c r="R35" s="213"/>
      <c r="S35" s="213"/>
      <c r="T35" s="213"/>
      <c r="U35" s="213"/>
    </row>
    <row r="36" spans="1:21" ht="15.75" customHeight="1" x14ac:dyDescent="0.25">
      <c r="A36" s="126"/>
      <c r="B36" s="214" t="s">
        <v>46</v>
      </c>
      <c r="C36" s="214"/>
      <c r="D36" s="214"/>
      <c r="E36" s="214"/>
      <c r="F36" s="214"/>
      <c r="G36" s="216" t="s">
        <v>47</v>
      </c>
      <c r="H36" s="216"/>
      <c r="I36" s="216"/>
      <c r="J36" s="216"/>
      <c r="K36" s="216"/>
      <c r="L36" s="217">
        <v>2030</v>
      </c>
      <c r="M36" s="217"/>
      <c r="N36" s="217"/>
      <c r="O36" s="217"/>
      <c r="P36" s="217"/>
      <c r="Q36" s="216">
        <v>2050</v>
      </c>
      <c r="R36" s="216"/>
      <c r="S36" s="216"/>
      <c r="T36" s="216"/>
      <c r="U36" s="216"/>
    </row>
    <row r="37" spans="1:21" ht="15.75" customHeight="1" x14ac:dyDescent="0.25">
      <c r="A37" s="126"/>
      <c r="B37" s="214"/>
      <c r="C37" s="214"/>
      <c r="D37" s="215"/>
      <c r="E37" s="215"/>
      <c r="F37" s="215"/>
      <c r="G37" s="115" t="s">
        <v>20</v>
      </c>
      <c r="H37" s="123" t="s">
        <v>21</v>
      </c>
      <c r="I37" s="123" t="s">
        <v>22</v>
      </c>
      <c r="J37" s="123" t="s">
        <v>23</v>
      </c>
      <c r="K37" s="123" t="s">
        <v>24</v>
      </c>
      <c r="L37" s="115" t="s">
        <v>20</v>
      </c>
      <c r="M37" s="123" t="s">
        <v>21</v>
      </c>
      <c r="N37" s="124" t="s">
        <v>22</v>
      </c>
      <c r="O37" s="124" t="s">
        <v>23</v>
      </c>
      <c r="P37" s="124" t="s">
        <v>24</v>
      </c>
      <c r="Q37" s="115" t="s">
        <v>20</v>
      </c>
      <c r="R37" s="123" t="s">
        <v>21</v>
      </c>
      <c r="S37" s="123" t="s">
        <v>22</v>
      </c>
      <c r="T37" s="123" t="s">
        <v>23</v>
      </c>
      <c r="U37" s="123" t="s">
        <v>24</v>
      </c>
    </row>
    <row r="38" spans="1:21" ht="15.75" customHeight="1" x14ac:dyDescent="0.25">
      <c r="A38" s="126"/>
      <c r="B38" s="171" t="s">
        <v>48</v>
      </c>
      <c r="C38" s="224"/>
      <c r="D38" s="218" t="s">
        <v>49</v>
      </c>
      <c r="E38" s="220" t="str">
        <f>IF(D18="Please select","Please select 'Functional Unit' above",D18)</f>
        <v>MW</v>
      </c>
      <c r="F38" s="221"/>
      <c r="G38" s="110">
        <v>1.2010000000000001</v>
      </c>
      <c r="H38" s="106">
        <v>1.4019999999999999</v>
      </c>
      <c r="I38" s="106"/>
      <c r="J38" s="106"/>
      <c r="K38" s="106"/>
      <c r="L38" s="110">
        <v>1.2010000000000001</v>
      </c>
      <c r="M38" s="106">
        <v>1.4019999999999999</v>
      </c>
      <c r="N38" s="106"/>
      <c r="O38" s="106"/>
      <c r="P38" s="106"/>
      <c r="Q38" s="110">
        <v>1.2010000000000001</v>
      </c>
      <c r="R38" s="106">
        <v>1.4019999999999999</v>
      </c>
      <c r="S38" s="106"/>
      <c r="T38" s="106"/>
      <c r="U38" s="106"/>
    </row>
    <row r="39" spans="1:21" ht="15" customHeight="1" x14ac:dyDescent="0.25">
      <c r="A39" s="126"/>
      <c r="B39" s="171"/>
      <c r="C39" s="224"/>
      <c r="D39" s="219"/>
      <c r="E39" s="222"/>
      <c r="F39" s="223"/>
      <c r="G39" s="107"/>
      <c r="H39"/>
      <c r="I39" s="107"/>
      <c r="J39" s="107"/>
      <c r="K39" s="107"/>
      <c r="L39" s="107"/>
      <c r="M39"/>
      <c r="N39" s="107"/>
      <c r="O39" s="107"/>
      <c r="P39" s="107"/>
      <c r="Q39" s="107"/>
      <c r="R39"/>
      <c r="S39" s="107"/>
      <c r="T39" s="107"/>
      <c r="U39" s="107"/>
    </row>
    <row r="40" spans="1:21" ht="15" customHeight="1" x14ac:dyDescent="0.25">
      <c r="A40" s="126"/>
      <c r="B40" s="171" t="s">
        <v>50</v>
      </c>
      <c r="C40" s="171"/>
      <c r="D40" s="218" t="s">
        <v>49</v>
      </c>
      <c r="E40" s="220" t="str">
        <f>IF(D18="Please select","Please select 'Functional Unit' above",D18)</f>
        <v>MW</v>
      </c>
      <c r="F40" s="221"/>
      <c r="G40" s="94"/>
      <c r="H40" s="109"/>
      <c r="I40" s="106"/>
      <c r="J40" s="106"/>
      <c r="K40" s="106"/>
      <c r="L40" s="94"/>
      <c r="M40" s="109"/>
      <c r="N40" s="106"/>
      <c r="O40" s="106"/>
      <c r="P40" s="106"/>
      <c r="Q40" s="94"/>
      <c r="R40" s="109"/>
      <c r="S40" s="106"/>
      <c r="T40" s="106"/>
      <c r="U40" s="106"/>
    </row>
    <row r="41" spans="1:21" ht="15" customHeight="1" x14ac:dyDescent="0.25">
      <c r="A41" s="126"/>
      <c r="B41" s="171"/>
      <c r="C41" s="171"/>
      <c r="D41" s="219"/>
      <c r="E41" s="222"/>
      <c r="F41" s="223"/>
      <c r="G41" s="107"/>
      <c r="H41" s="106"/>
      <c r="I41" s="107"/>
      <c r="J41" s="107"/>
      <c r="K41" s="107"/>
      <c r="L41" s="107"/>
      <c r="M41" s="106"/>
      <c r="N41" s="107"/>
      <c r="O41" s="107"/>
      <c r="P41" s="107"/>
      <c r="Q41" s="107"/>
      <c r="R41" s="106"/>
      <c r="S41" s="107"/>
      <c r="T41" s="107"/>
      <c r="U41" s="107"/>
    </row>
    <row r="42" spans="1:21" ht="15.75" customHeight="1" x14ac:dyDescent="0.25">
      <c r="A42" s="126"/>
      <c r="B42" s="171" t="s">
        <v>51</v>
      </c>
      <c r="C42" s="171"/>
      <c r="D42" s="218" t="s">
        <v>49</v>
      </c>
      <c r="E42" s="220" t="str">
        <f>IF(D18="Please select","Please select 'Functional Unit' above",D18)</f>
        <v>MW</v>
      </c>
      <c r="F42" s="221"/>
      <c r="G42" s="110">
        <f>G38*0.03</f>
        <v>3.603E-2</v>
      </c>
      <c r="H42" s="117">
        <f>H38*0.05</f>
        <v>7.0099999999999996E-2</v>
      </c>
      <c r="I42" s="106"/>
      <c r="J42" s="106"/>
      <c r="K42" s="106"/>
      <c r="L42" s="110">
        <f>L38*0.03</f>
        <v>3.603E-2</v>
      </c>
      <c r="M42" s="117">
        <f>M38*0.05</f>
        <v>7.0099999999999996E-2</v>
      </c>
      <c r="N42" s="106"/>
      <c r="O42" s="106"/>
      <c r="P42" s="106"/>
      <c r="Q42" s="110">
        <f>Q38*0.03</f>
        <v>3.603E-2</v>
      </c>
      <c r="R42" s="117">
        <f>R38*0.05</f>
        <v>7.0099999999999996E-2</v>
      </c>
      <c r="S42" s="106"/>
      <c r="T42" s="106"/>
      <c r="U42" s="106"/>
    </row>
    <row r="43" spans="1:21" ht="15" customHeight="1" x14ac:dyDescent="0.25">
      <c r="A43" s="126"/>
      <c r="B43" s="171"/>
      <c r="C43" s="171"/>
      <c r="D43" s="219"/>
      <c r="E43" s="222"/>
      <c r="F43" s="223"/>
      <c r="G43" s="107"/>
      <c r="H43" s="106"/>
      <c r="I43" s="107"/>
      <c r="J43" s="107"/>
      <c r="K43" s="107"/>
      <c r="L43" s="107"/>
      <c r="M43" s="117"/>
      <c r="N43" s="107"/>
      <c r="O43" s="107"/>
      <c r="P43" s="107"/>
      <c r="Q43" s="107"/>
      <c r="R43" s="106"/>
      <c r="S43" s="107"/>
      <c r="T43" s="107"/>
      <c r="U43" s="107"/>
    </row>
    <row r="44" spans="1:21" ht="15.75" customHeight="1" x14ac:dyDescent="0.25">
      <c r="A44" s="126"/>
      <c r="B44" s="171" t="s">
        <v>52</v>
      </c>
      <c r="C44" s="171"/>
      <c r="D44" s="218" t="s">
        <v>49</v>
      </c>
      <c r="E44" s="220" t="str">
        <f>IF(D18="Please select","Please select 'Functional Unit' above",D18)</f>
        <v>MW</v>
      </c>
      <c r="F44" s="221"/>
      <c r="G44" s="94"/>
      <c r="H44" s="106"/>
      <c r="I44" s="106"/>
      <c r="J44" s="106"/>
      <c r="K44" s="106"/>
      <c r="L44" s="94"/>
      <c r="M44" s="106"/>
      <c r="N44" s="106"/>
      <c r="O44" s="106"/>
      <c r="P44" s="106"/>
      <c r="Q44" s="94"/>
      <c r="R44" s="106"/>
      <c r="S44" s="106"/>
      <c r="T44" s="106"/>
      <c r="U44" s="106"/>
    </row>
    <row r="45" spans="1:21" ht="15" customHeight="1" x14ac:dyDescent="0.25">
      <c r="A45" s="126"/>
      <c r="B45" s="171"/>
      <c r="C45" s="171"/>
      <c r="D45" s="219"/>
      <c r="E45" s="222"/>
      <c r="F45" s="223"/>
      <c r="G45" s="107"/>
      <c r="H45" s="109"/>
      <c r="I45" s="107"/>
      <c r="J45" s="107"/>
      <c r="K45" s="107"/>
      <c r="L45" s="109"/>
      <c r="M45" s="109"/>
      <c r="N45" s="107"/>
      <c r="O45" s="107"/>
      <c r="P45" s="107"/>
      <c r="Q45" s="107"/>
      <c r="R45" s="109"/>
      <c r="S45" s="107"/>
      <c r="T45" s="107"/>
      <c r="U45" s="107"/>
    </row>
    <row r="46" spans="1:21" ht="15" customHeight="1" x14ac:dyDescent="0.25">
      <c r="A46" s="126"/>
      <c r="B46" s="157" t="s">
        <v>53</v>
      </c>
      <c r="C46" s="157"/>
      <c r="D46" s="230" t="s">
        <v>54</v>
      </c>
      <c r="E46" s="230"/>
      <c r="F46" s="230"/>
      <c r="G46" s="230"/>
      <c r="H46" s="230"/>
      <c r="I46" s="230"/>
      <c r="J46" s="230"/>
      <c r="K46" s="230"/>
      <c r="L46" s="230"/>
      <c r="M46" s="230"/>
      <c r="N46" s="230"/>
      <c r="O46" s="230"/>
      <c r="P46" s="230"/>
      <c r="Q46" s="230"/>
      <c r="R46" s="230"/>
      <c r="S46" s="230"/>
      <c r="T46" s="230"/>
      <c r="U46" s="230"/>
    </row>
    <row r="47" spans="1:21" ht="39" customHeight="1" x14ac:dyDescent="0.25">
      <c r="A47" s="126"/>
      <c r="B47" s="157"/>
      <c r="C47" s="157"/>
      <c r="D47" s="230"/>
      <c r="E47" s="230"/>
      <c r="F47" s="230"/>
      <c r="G47" s="230"/>
      <c r="H47" s="230"/>
      <c r="I47" s="230"/>
      <c r="J47" s="230"/>
      <c r="K47" s="230"/>
      <c r="L47" s="230"/>
      <c r="M47" s="230"/>
      <c r="N47" s="230"/>
      <c r="O47" s="230"/>
      <c r="P47" s="230"/>
      <c r="Q47" s="230"/>
      <c r="R47" s="230"/>
      <c r="S47" s="230"/>
      <c r="T47" s="230"/>
      <c r="U47" s="230"/>
    </row>
    <row r="48" spans="1:21" ht="21" customHeight="1" x14ac:dyDescent="0.25">
      <c r="A48" s="126"/>
      <c r="B48" s="213" t="s">
        <v>55</v>
      </c>
      <c r="C48" s="213"/>
      <c r="D48" s="213"/>
      <c r="E48" s="213"/>
      <c r="F48" s="213"/>
      <c r="G48" s="213"/>
      <c r="H48" s="213"/>
      <c r="I48" s="213"/>
      <c r="J48" s="213"/>
      <c r="K48" s="213"/>
      <c r="L48" s="213"/>
      <c r="M48" s="213"/>
      <c r="N48" s="213"/>
      <c r="O48" s="213"/>
      <c r="P48" s="213"/>
      <c r="Q48" s="213"/>
      <c r="R48" s="213"/>
      <c r="S48" s="213"/>
      <c r="T48" s="213"/>
      <c r="U48" s="213"/>
    </row>
    <row r="49" spans="1:21" ht="15.75" customHeight="1" x14ac:dyDescent="0.25">
      <c r="A49" s="126"/>
      <c r="B49" s="231" t="s">
        <v>56</v>
      </c>
      <c r="C49" s="232"/>
      <c r="D49" s="237" t="s">
        <v>57</v>
      </c>
      <c r="E49" s="237"/>
      <c r="F49" s="237" t="s">
        <v>58</v>
      </c>
      <c r="G49" s="216" t="s">
        <v>47</v>
      </c>
      <c r="H49" s="216"/>
      <c r="I49" s="216"/>
      <c r="J49" s="216"/>
      <c r="K49" s="216"/>
      <c r="L49" s="217">
        <v>2030</v>
      </c>
      <c r="M49" s="217"/>
      <c r="N49" s="217"/>
      <c r="O49" s="217"/>
      <c r="P49" s="217"/>
      <c r="Q49" s="216">
        <v>2050</v>
      </c>
      <c r="R49" s="216"/>
      <c r="S49" s="216"/>
      <c r="T49" s="216"/>
      <c r="U49" s="216"/>
    </row>
    <row r="50" spans="1:21" x14ac:dyDescent="0.25">
      <c r="A50" s="126"/>
      <c r="B50" s="233"/>
      <c r="C50" s="234"/>
      <c r="D50" s="237"/>
      <c r="E50" s="237"/>
      <c r="F50" s="237"/>
      <c r="G50" s="115" t="s">
        <v>20</v>
      </c>
      <c r="H50" s="123" t="s">
        <v>21</v>
      </c>
      <c r="I50" s="123" t="s">
        <v>22</v>
      </c>
      <c r="J50" s="123" t="s">
        <v>23</v>
      </c>
      <c r="K50" s="123" t="s">
        <v>24</v>
      </c>
      <c r="L50" s="115" t="s">
        <v>20</v>
      </c>
      <c r="M50" s="123" t="s">
        <v>21</v>
      </c>
      <c r="N50" s="124" t="s">
        <v>22</v>
      </c>
      <c r="O50" s="124" t="s">
        <v>23</v>
      </c>
      <c r="P50" s="124" t="s">
        <v>24</v>
      </c>
      <c r="Q50" s="115" t="s">
        <v>20</v>
      </c>
      <c r="R50" s="123" t="s">
        <v>21</v>
      </c>
      <c r="S50" s="123" t="s">
        <v>22</v>
      </c>
      <c r="T50" s="123" t="s">
        <v>23</v>
      </c>
      <c r="U50" s="123" t="s">
        <v>24</v>
      </c>
    </row>
    <row r="51" spans="1:21" ht="15.75" customHeight="1" x14ac:dyDescent="0.25">
      <c r="A51" s="126"/>
      <c r="B51" s="233"/>
      <c r="C51" s="234"/>
      <c r="D51" s="238" t="s">
        <v>59</v>
      </c>
      <c r="E51" s="238"/>
      <c r="F51" s="225" t="s">
        <v>60</v>
      </c>
      <c r="G51" s="110">
        <v>-1</v>
      </c>
      <c r="H51" s="106">
        <v>-1</v>
      </c>
      <c r="I51" s="106"/>
      <c r="J51" s="106"/>
      <c r="K51" s="106"/>
      <c r="L51" s="110">
        <v>-1</v>
      </c>
      <c r="M51" s="106">
        <v>-1</v>
      </c>
      <c r="N51" s="106"/>
      <c r="O51" s="106"/>
      <c r="P51" s="106"/>
      <c r="Q51" s="110">
        <v>-1</v>
      </c>
      <c r="R51" s="106">
        <v>-1</v>
      </c>
      <c r="S51" s="106"/>
      <c r="T51" s="106"/>
      <c r="U51" s="106"/>
    </row>
    <row r="52" spans="1:21" x14ac:dyDescent="0.25">
      <c r="A52" s="126"/>
      <c r="B52" s="233"/>
      <c r="C52" s="234"/>
      <c r="D52" s="238"/>
      <c r="E52" s="238"/>
      <c r="F52" s="225"/>
      <c r="G52" s="107"/>
      <c r="H52" s="107"/>
      <c r="I52" s="107"/>
      <c r="J52" s="107"/>
      <c r="K52" s="107"/>
      <c r="L52" s="107"/>
      <c r="M52" s="107"/>
      <c r="N52" s="107"/>
      <c r="O52" s="107"/>
      <c r="P52" s="107"/>
      <c r="Q52" s="107"/>
      <c r="R52" s="107"/>
      <c r="S52" s="107"/>
      <c r="T52" s="107"/>
      <c r="U52" s="107"/>
    </row>
    <row r="53" spans="1:21" ht="15" customHeight="1" x14ac:dyDescent="0.25">
      <c r="A53" s="126"/>
      <c r="B53" s="233"/>
      <c r="C53" s="234"/>
      <c r="D53" s="226" t="s">
        <v>61</v>
      </c>
      <c r="E53" s="227"/>
      <c r="F53" s="225" t="s">
        <v>60</v>
      </c>
      <c r="G53" s="94">
        <f>-(G51/0.797)*(3.9/(89.6+3.9))</f>
        <v>5.2335294788612367E-2</v>
      </c>
      <c r="H53" s="106">
        <f>1.22*(27.1/822)</f>
        <v>4.0221411192214111E-2</v>
      </c>
      <c r="I53" s="106"/>
      <c r="J53" s="106"/>
      <c r="K53" s="106"/>
      <c r="L53" s="94">
        <f>-(L51/0.797)*(3.9/(89.6+3.9))</f>
        <v>5.2335294788612367E-2</v>
      </c>
      <c r="M53" s="106">
        <f>1.22*(27.1/822)</f>
        <v>4.0221411192214111E-2</v>
      </c>
      <c r="N53" s="106"/>
      <c r="O53" s="106"/>
      <c r="P53" s="106"/>
      <c r="Q53" s="94">
        <f>-(Q51/0.797)*(3.9/(89.6+3.9))</f>
        <v>5.2335294788612367E-2</v>
      </c>
      <c r="R53" s="106">
        <f>1.22*(27.1/822)</f>
        <v>4.0221411192214111E-2</v>
      </c>
      <c r="S53" s="106"/>
      <c r="T53" s="106"/>
      <c r="U53" s="106"/>
    </row>
    <row r="54" spans="1:21" x14ac:dyDescent="0.25">
      <c r="A54" s="126"/>
      <c r="B54" s="233"/>
      <c r="C54" s="234"/>
      <c r="D54" s="228"/>
      <c r="E54" s="229"/>
      <c r="F54" s="225"/>
      <c r="G54" s="107"/>
      <c r="H54" s="107"/>
      <c r="I54" s="107"/>
      <c r="J54" s="107"/>
      <c r="K54" s="107"/>
      <c r="L54" s="107"/>
      <c r="M54" s="107"/>
      <c r="N54" s="107"/>
      <c r="O54" s="107"/>
      <c r="P54" s="107"/>
      <c r="Q54" s="107"/>
      <c r="R54" s="107"/>
      <c r="S54" s="107"/>
      <c r="T54" s="107"/>
      <c r="U54" s="107"/>
    </row>
    <row r="55" spans="1:21" ht="15" customHeight="1" x14ac:dyDescent="0.25">
      <c r="A55" s="126"/>
      <c r="B55" s="233"/>
      <c r="C55" s="234"/>
      <c r="D55" s="226" t="s">
        <v>62</v>
      </c>
      <c r="E55" s="227"/>
      <c r="F55" s="225" t="s">
        <v>60</v>
      </c>
      <c r="G55" s="110">
        <f>-(G51/0.797)*(89.6/(89.6+3.9))</f>
        <v>1.202369849502479</v>
      </c>
      <c r="H55" s="106">
        <f>1.22*((822-27.1)/822)</f>
        <v>1.1797785888077859</v>
      </c>
      <c r="I55" s="106"/>
      <c r="J55" s="106"/>
      <c r="K55" s="106"/>
      <c r="L55" s="110">
        <f>-(L51/0.797)*(89.6/(89.6+3.9))</f>
        <v>1.202369849502479</v>
      </c>
      <c r="M55" s="106">
        <f>1.22*((822-27.1)/822)</f>
        <v>1.1797785888077859</v>
      </c>
      <c r="N55" s="106"/>
      <c r="O55" s="106"/>
      <c r="P55" s="106"/>
      <c r="Q55" s="110">
        <f>-(Q51/0.797)*(89.6/(89.6+3.9))</f>
        <v>1.202369849502479</v>
      </c>
      <c r="R55" s="106">
        <f>1.22*((822-27.1)/822)</f>
        <v>1.1797785888077859</v>
      </c>
      <c r="S55" s="106"/>
      <c r="T55" s="106"/>
      <c r="U55" s="106"/>
    </row>
    <row r="56" spans="1:21" x14ac:dyDescent="0.25">
      <c r="A56" s="126"/>
      <c r="B56" s="233"/>
      <c r="C56" s="234"/>
      <c r="D56" s="228"/>
      <c r="E56" s="229"/>
      <c r="F56" s="225"/>
      <c r="G56" s="107"/>
      <c r="H56" s="107"/>
      <c r="I56" s="107"/>
      <c r="J56" s="107"/>
      <c r="K56" s="107"/>
      <c r="L56" s="107"/>
      <c r="M56" s="107"/>
      <c r="N56" s="107"/>
      <c r="O56" s="107"/>
      <c r="P56" s="107"/>
      <c r="Q56" s="107"/>
      <c r="R56" s="107"/>
      <c r="S56" s="107"/>
      <c r="T56" s="107"/>
      <c r="U56" s="107"/>
    </row>
    <row r="57" spans="1:21" ht="15" customHeight="1" x14ac:dyDescent="0.25">
      <c r="A57" s="126"/>
      <c r="B57" s="233"/>
      <c r="C57" s="234"/>
      <c r="D57" s="226"/>
      <c r="E57" s="227"/>
      <c r="F57" s="225" t="s">
        <v>60</v>
      </c>
      <c r="G57" s="94"/>
      <c r="H57" s="106"/>
      <c r="I57" s="106"/>
      <c r="J57" s="106"/>
      <c r="K57" s="106"/>
      <c r="L57" s="94"/>
      <c r="M57" s="106"/>
      <c r="N57" s="106"/>
      <c r="O57" s="106"/>
      <c r="P57" s="106"/>
      <c r="Q57" s="94"/>
      <c r="R57" s="106"/>
      <c r="S57" s="106"/>
      <c r="T57" s="106"/>
      <c r="U57" s="106"/>
    </row>
    <row r="58" spans="1:21" x14ac:dyDescent="0.25">
      <c r="A58" s="126"/>
      <c r="B58" s="235"/>
      <c r="C58" s="236"/>
      <c r="D58" s="228"/>
      <c r="E58" s="229"/>
      <c r="F58" s="225"/>
      <c r="G58" s="107"/>
      <c r="H58" s="107"/>
      <c r="I58" s="107"/>
      <c r="J58" s="107"/>
      <c r="K58" s="107"/>
      <c r="L58" s="107"/>
      <c r="M58" s="107"/>
      <c r="N58" s="107"/>
      <c r="O58" s="107"/>
      <c r="P58" s="107"/>
      <c r="Q58" s="107"/>
      <c r="R58" s="107"/>
      <c r="S58" s="107"/>
      <c r="T58" s="107"/>
      <c r="U58" s="107"/>
    </row>
    <row r="59" spans="1:21" ht="15" customHeight="1" x14ac:dyDescent="0.25">
      <c r="A59" s="126"/>
      <c r="B59" s="240" t="s">
        <v>63</v>
      </c>
      <c r="C59" s="240"/>
      <c r="D59" s="230" t="s">
        <v>64</v>
      </c>
      <c r="E59" s="230"/>
      <c r="F59" s="230"/>
      <c r="G59" s="230"/>
      <c r="H59" s="230"/>
      <c r="I59" s="230"/>
      <c r="J59" s="230"/>
      <c r="K59" s="230"/>
      <c r="L59" s="230"/>
      <c r="M59" s="230"/>
      <c r="N59" s="230"/>
      <c r="O59" s="230"/>
      <c r="P59" s="230"/>
      <c r="Q59" s="230"/>
      <c r="R59" s="230"/>
      <c r="S59" s="230"/>
      <c r="T59" s="230"/>
      <c r="U59" s="230"/>
    </row>
    <row r="60" spans="1:21" ht="16.5" customHeight="1" x14ac:dyDescent="0.25">
      <c r="A60" s="126"/>
      <c r="B60" s="240"/>
      <c r="C60" s="240"/>
      <c r="D60" s="230"/>
      <c r="E60" s="230"/>
      <c r="F60" s="230"/>
      <c r="G60" s="230"/>
      <c r="H60" s="230"/>
      <c r="I60" s="230"/>
      <c r="J60" s="230"/>
      <c r="K60" s="230"/>
      <c r="L60" s="230"/>
      <c r="M60" s="230"/>
      <c r="N60" s="230"/>
      <c r="O60" s="230"/>
      <c r="P60" s="230"/>
      <c r="Q60" s="230"/>
      <c r="R60" s="230"/>
      <c r="S60" s="230"/>
      <c r="T60" s="230"/>
      <c r="U60" s="230"/>
    </row>
    <row r="61" spans="1:21" ht="21" customHeight="1" x14ac:dyDescent="0.25">
      <c r="A61" s="126"/>
      <c r="B61" s="241" t="s">
        <v>65</v>
      </c>
      <c r="C61" s="242"/>
      <c r="D61" s="242"/>
      <c r="E61" s="242"/>
      <c r="F61" s="242"/>
      <c r="G61" s="242"/>
      <c r="H61" s="242"/>
      <c r="I61" s="242"/>
      <c r="J61" s="242"/>
      <c r="K61" s="242"/>
      <c r="L61" s="242"/>
      <c r="M61" s="242"/>
      <c r="N61" s="242"/>
      <c r="O61" s="242"/>
      <c r="P61" s="242"/>
      <c r="Q61" s="242"/>
      <c r="R61" s="242"/>
      <c r="S61" s="242"/>
      <c r="T61" s="242"/>
      <c r="U61" s="242"/>
    </row>
    <row r="62" spans="1:21" ht="16.5" customHeight="1" x14ac:dyDescent="0.25">
      <c r="A62" s="126"/>
      <c r="B62" s="231" t="s">
        <v>66</v>
      </c>
      <c r="C62" s="232"/>
      <c r="D62" s="243" t="s">
        <v>67</v>
      </c>
      <c r="E62" s="244"/>
      <c r="F62" s="247" t="s">
        <v>58</v>
      </c>
      <c r="G62" s="216" t="s">
        <v>47</v>
      </c>
      <c r="H62" s="216"/>
      <c r="I62" s="216"/>
      <c r="J62" s="216"/>
      <c r="K62" s="216"/>
      <c r="L62" s="217">
        <v>2030</v>
      </c>
      <c r="M62" s="217"/>
      <c r="N62" s="217"/>
      <c r="O62" s="217"/>
      <c r="P62" s="217"/>
      <c r="Q62" s="216">
        <v>2050</v>
      </c>
      <c r="R62" s="216"/>
      <c r="S62" s="216"/>
      <c r="T62" s="216"/>
      <c r="U62" s="216"/>
    </row>
    <row r="63" spans="1:21" x14ac:dyDescent="0.25">
      <c r="A63" s="126"/>
      <c r="B63" s="233"/>
      <c r="C63" s="234"/>
      <c r="D63" s="245"/>
      <c r="E63" s="246"/>
      <c r="F63" s="248"/>
      <c r="G63" s="123" t="s">
        <v>68</v>
      </c>
      <c r="H63" s="123" t="s">
        <v>69</v>
      </c>
      <c r="I63" s="123" t="s">
        <v>22</v>
      </c>
      <c r="J63" s="123" t="s">
        <v>23</v>
      </c>
      <c r="K63" s="123" t="s">
        <v>24</v>
      </c>
      <c r="L63" s="124" t="s">
        <v>68</v>
      </c>
      <c r="M63" s="124" t="s">
        <v>69</v>
      </c>
      <c r="N63" s="124" t="s">
        <v>22</v>
      </c>
      <c r="O63" s="124" t="s">
        <v>23</v>
      </c>
      <c r="P63" s="124" t="s">
        <v>24</v>
      </c>
      <c r="Q63" s="123" t="s">
        <v>68</v>
      </c>
      <c r="R63" s="123" t="s">
        <v>69</v>
      </c>
      <c r="S63" s="123" t="s">
        <v>22</v>
      </c>
      <c r="T63" s="123" t="s">
        <v>23</v>
      </c>
      <c r="U63" s="123" t="s">
        <v>24</v>
      </c>
    </row>
    <row r="64" spans="1:21" ht="15.75" customHeight="1" x14ac:dyDescent="0.25">
      <c r="A64" s="126"/>
      <c r="B64" s="233"/>
      <c r="C64" s="234"/>
      <c r="D64" s="238" t="s">
        <v>70</v>
      </c>
      <c r="E64" s="238"/>
      <c r="F64" s="239" t="s">
        <v>70</v>
      </c>
      <c r="G64" s="94"/>
      <c r="H64" s="106"/>
      <c r="I64" s="106"/>
      <c r="J64" s="106"/>
      <c r="K64" s="106"/>
      <c r="L64" s="94"/>
      <c r="M64" s="106"/>
      <c r="N64" s="106"/>
      <c r="O64" s="106"/>
      <c r="P64" s="106"/>
      <c r="Q64" s="94"/>
      <c r="R64" s="106"/>
      <c r="S64" s="106"/>
      <c r="T64" s="106"/>
      <c r="U64" s="106"/>
    </row>
    <row r="65" spans="1:21" x14ac:dyDescent="0.25">
      <c r="A65" s="126"/>
      <c r="B65" s="233"/>
      <c r="C65" s="234"/>
      <c r="D65" s="238"/>
      <c r="E65" s="238"/>
      <c r="F65" s="239"/>
      <c r="G65" s="108" t="s">
        <v>26</v>
      </c>
      <c r="H65" s="107" t="s">
        <v>26</v>
      </c>
      <c r="I65" s="107" t="s">
        <v>26</v>
      </c>
      <c r="J65" s="107" t="s">
        <v>26</v>
      </c>
      <c r="K65" s="107" t="s">
        <v>26</v>
      </c>
      <c r="L65" s="108" t="s">
        <v>26</v>
      </c>
      <c r="M65" s="107" t="s">
        <v>26</v>
      </c>
      <c r="N65" s="107" t="s">
        <v>26</v>
      </c>
      <c r="O65" s="107" t="s">
        <v>26</v>
      </c>
      <c r="P65" s="107" t="s">
        <v>26</v>
      </c>
      <c r="Q65" s="108" t="s">
        <v>26</v>
      </c>
      <c r="R65" s="107" t="s">
        <v>26</v>
      </c>
      <c r="S65" s="107" t="s">
        <v>26</v>
      </c>
      <c r="T65" s="107" t="s">
        <v>26</v>
      </c>
      <c r="U65" s="107" t="s">
        <v>26</v>
      </c>
    </row>
    <row r="66" spans="1:21" x14ac:dyDescent="0.25">
      <c r="A66" s="126"/>
      <c r="B66" s="233"/>
      <c r="C66" s="234"/>
      <c r="D66" s="238" t="s">
        <v>70</v>
      </c>
      <c r="E66" s="238"/>
      <c r="F66" s="239" t="s">
        <v>70</v>
      </c>
      <c r="G66" s="94"/>
      <c r="H66" s="106"/>
      <c r="I66" s="106"/>
      <c r="J66" s="106"/>
      <c r="K66" s="106"/>
      <c r="L66" s="94"/>
      <c r="M66" s="106"/>
      <c r="N66" s="106"/>
      <c r="O66" s="106"/>
      <c r="P66" s="106"/>
      <c r="Q66" s="94"/>
      <c r="R66" s="106"/>
      <c r="S66" s="106"/>
      <c r="T66" s="106"/>
      <c r="U66" s="106"/>
    </row>
    <row r="67" spans="1:21" x14ac:dyDescent="0.25">
      <c r="A67" s="126"/>
      <c r="B67" s="235"/>
      <c r="C67" s="236"/>
      <c r="D67" s="238"/>
      <c r="E67" s="238"/>
      <c r="F67" s="239"/>
      <c r="G67" s="107" t="s">
        <v>26</v>
      </c>
      <c r="H67" s="107" t="s">
        <v>26</v>
      </c>
      <c r="I67" s="107" t="s">
        <v>26</v>
      </c>
      <c r="J67" s="107" t="s">
        <v>26</v>
      </c>
      <c r="K67" s="107" t="s">
        <v>26</v>
      </c>
      <c r="L67" s="107" t="s">
        <v>26</v>
      </c>
      <c r="M67" s="107" t="s">
        <v>26</v>
      </c>
      <c r="N67" s="107" t="s">
        <v>26</v>
      </c>
      <c r="O67" s="107" t="s">
        <v>26</v>
      </c>
      <c r="P67" s="107" t="s">
        <v>26</v>
      </c>
      <c r="Q67" s="107" t="s">
        <v>26</v>
      </c>
      <c r="R67" s="107" t="s">
        <v>26</v>
      </c>
      <c r="S67" s="107" t="s">
        <v>26</v>
      </c>
      <c r="T67" s="107" t="s">
        <v>26</v>
      </c>
      <c r="U67" s="107" t="s">
        <v>26</v>
      </c>
    </row>
    <row r="68" spans="1:21" ht="15.75" customHeight="1" x14ac:dyDescent="0.25">
      <c r="A68" s="126"/>
      <c r="B68" s="240" t="s">
        <v>71</v>
      </c>
      <c r="C68" s="240"/>
      <c r="D68" s="230" t="s">
        <v>72</v>
      </c>
      <c r="E68" s="230"/>
      <c r="F68" s="230"/>
      <c r="G68" s="230"/>
      <c r="H68" s="230"/>
      <c r="I68" s="230"/>
      <c r="J68" s="230"/>
      <c r="K68" s="230"/>
      <c r="L68" s="230"/>
      <c r="M68" s="230"/>
      <c r="N68" s="230"/>
      <c r="O68" s="230"/>
      <c r="P68" s="230"/>
      <c r="Q68" s="230"/>
      <c r="R68" s="230"/>
      <c r="S68" s="230"/>
      <c r="T68" s="230"/>
      <c r="U68" s="230"/>
    </row>
    <row r="69" spans="1:21" ht="16.5" customHeight="1" x14ac:dyDescent="0.25">
      <c r="A69" s="126"/>
      <c r="B69" s="240"/>
      <c r="C69" s="240"/>
      <c r="D69" s="230"/>
      <c r="E69" s="230"/>
      <c r="F69" s="230"/>
      <c r="G69" s="230"/>
      <c r="H69" s="230"/>
      <c r="I69" s="230"/>
      <c r="J69" s="230"/>
      <c r="K69" s="230"/>
      <c r="L69" s="230"/>
      <c r="M69" s="230"/>
      <c r="N69" s="230"/>
      <c r="O69" s="230"/>
      <c r="P69" s="230"/>
      <c r="Q69" s="230"/>
      <c r="R69" s="230"/>
      <c r="S69" s="230"/>
      <c r="T69" s="230"/>
      <c r="U69" s="230"/>
    </row>
    <row r="70" spans="1:21" ht="21" customHeight="1" x14ac:dyDescent="0.25">
      <c r="A70" s="126"/>
      <c r="B70" s="213" t="s">
        <v>73</v>
      </c>
      <c r="C70" s="213"/>
      <c r="D70" s="213"/>
      <c r="E70" s="213"/>
      <c r="F70" s="213"/>
      <c r="G70" s="213"/>
      <c r="H70" s="213"/>
      <c r="I70" s="213"/>
      <c r="J70" s="213"/>
      <c r="K70" s="213"/>
      <c r="L70" s="213"/>
      <c r="M70" s="213"/>
      <c r="N70" s="213"/>
      <c r="O70" s="213"/>
      <c r="P70" s="213"/>
      <c r="Q70" s="213"/>
      <c r="R70" s="213"/>
      <c r="S70" s="213"/>
      <c r="T70" s="213"/>
      <c r="U70" s="213"/>
    </row>
    <row r="71" spans="1:21" ht="16.5" customHeight="1" x14ac:dyDescent="0.25">
      <c r="A71" s="126"/>
      <c r="B71" s="240" t="s">
        <v>74</v>
      </c>
      <c r="C71" s="240"/>
      <c r="D71" s="237" t="s">
        <v>75</v>
      </c>
      <c r="E71" s="237"/>
      <c r="F71" s="237" t="s">
        <v>58</v>
      </c>
      <c r="G71" s="216" t="s">
        <v>47</v>
      </c>
      <c r="H71" s="216"/>
      <c r="I71" s="216"/>
      <c r="J71" s="216"/>
      <c r="K71" s="216"/>
      <c r="L71" s="217">
        <v>2030</v>
      </c>
      <c r="M71" s="217"/>
      <c r="N71" s="217"/>
      <c r="O71" s="217"/>
      <c r="P71" s="217"/>
      <c r="Q71" s="216">
        <v>2050</v>
      </c>
      <c r="R71" s="216"/>
      <c r="S71" s="216"/>
      <c r="T71" s="216"/>
      <c r="U71" s="216"/>
    </row>
    <row r="72" spans="1:21" ht="15.75" customHeight="1" x14ac:dyDescent="0.25">
      <c r="A72" s="126"/>
      <c r="B72" s="240"/>
      <c r="C72" s="240"/>
      <c r="D72" s="237"/>
      <c r="E72" s="237"/>
      <c r="F72" s="237"/>
      <c r="G72" s="115" t="s">
        <v>20</v>
      </c>
      <c r="H72" s="123" t="s">
        <v>21</v>
      </c>
      <c r="I72" s="123" t="s">
        <v>22</v>
      </c>
      <c r="J72" s="123" t="s">
        <v>23</v>
      </c>
      <c r="K72" s="123" t="s">
        <v>24</v>
      </c>
      <c r="L72" s="115" t="s">
        <v>20</v>
      </c>
      <c r="M72" s="123" t="s">
        <v>21</v>
      </c>
      <c r="N72" s="124" t="s">
        <v>22</v>
      </c>
      <c r="O72" s="124" t="s">
        <v>23</v>
      </c>
      <c r="P72" s="124" t="s">
        <v>24</v>
      </c>
      <c r="Q72" s="115" t="s">
        <v>20</v>
      </c>
      <c r="R72" s="123" t="s">
        <v>21</v>
      </c>
      <c r="S72" s="123" t="s">
        <v>22</v>
      </c>
      <c r="T72" s="123" t="s">
        <v>23</v>
      </c>
      <c r="U72" s="123" t="s">
        <v>24</v>
      </c>
    </row>
    <row r="73" spans="1:21" ht="15.75" customHeight="1" x14ac:dyDescent="0.25">
      <c r="A73" s="126"/>
      <c r="B73" s="240"/>
      <c r="C73" s="240"/>
      <c r="D73" s="238" t="s">
        <v>76</v>
      </c>
      <c r="E73" s="238"/>
      <c r="F73" s="258" t="s">
        <v>77</v>
      </c>
      <c r="G73" s="152">
        <f>ROUND(-0.061548965,3)</f>
        <v>-6.2E-2</v>
      </c>
      <c r="H73" s="153">
        <f>ROUND(-0.0535,3)</f>
        <v>-5.3999999999999999E-2</v>
      </c>
      <c r="I73" s="153"/>
      <c r="J73" s="153"/>
      <c r="K73" s="153"/>
      <c r="L73" s="152">
        <f>ROUND(-0.061548965,3)</f>
        <v>-6.2E-2</v>
      </c>
      <c r="M73" s="153">
        <f>ROUND(-0.0535,3)</f>
        <v>-5.3999999999999999E-2</v>
      </c>
      <c r="N73" s="153"/>
      <c r="O73" s="153"/>
      <c r="P73" s="153"/>
      <c r="Q73" s="152">
        <f>ROUND(-0.061548965,3)</f>
        <v>-6.2E-2</v>
      </c>
      <c r="R73" s="153">
        <f>ROUND(-0.0535,3)</f>
        <v>-5.3999999999999999E-2</v>
      </c>
      <c r="S73" s="106"/>
      <c r="T73" s="106"/>
      <c r="U73" s="106"/>
    </row>
    <row r="74" spans="1:21" ht="15.75" customHeight="1" x14ac:dyDescent="0.25">
      <c r="A74" s="126"/>
      <c r="B74" s="240"/>
      <c r="C74" s="240"/>
      <c r="D74" s="238"/>
      <c r="E74" s="238"/>
      <c r="F74" s="258"/>
      <c r="G74" s="108" t="s">
        <v>26</v>
      </c>
      <c r="H74" s="107" t="s">
        <v>26</v>
      </c>
      <c r="I74" s="107" t="s">
        <v>26</v>
      </c>
      <c r="J74" s="107" t="s">
        <v>26</v>
      </c>
      <c r="K74" s="107" t="s">
        <v>26</v>
      </c>
      <c r="L74" s="108" t="s">
        <v>26</v>
      </c>
      <c r="M74" s="107" t="s">
        <v>26</v>
      </c>
      <c r="N74" s="107" t="s">
        <v>26</v>
      </c>
      <c r="O74" s="107" t="s">
        <v>26</v>
      </c>
      <c r="P74" s="107" t="s">
        <v>26</v>
      </c>
      <c r="Q74" s="108" t="s">
        <v>26</v>
      </c>
      <c r="R74" s="107" t="s">
        <v>26</v>
      </c>
      <c r="S74" s="107" t="s">
        <v>26</v>
      </c>
      <c r="T74" s="107" t="s">
        <v>26</v>
      </c>
      <c r="U74" s="107" t="s">
        <v>26</v>
      </c>
    </row>
    <row r="75" spans="1:21" ht="15.75" customHeight="1" x14ac:dyDescent="0.25">
      <c r="A75" s="126"/>
      <c r="B75" s="240"/>
      <c r="C75" s="240"/>
      <c r="D75" s="238" t="s">
        <v>78</v>
      </c>
      <c r="E75" s="238"/>
      <c r="F75" s="258" t="s">
        <v>78</v>
      </c>
      <c r="G75" s="94"/>
      <c r="H75" s="106"/>
      <c r="I75" s="106"/>
      <c r="J75" s="106"/>
      <c r="K75" s="106"/>
      <c r="L75" s="94"/>
      <c r="M75" s="106"/>
      <c r="N75" s="106"/>
      <c r="O75" s="106"/>
      <c r="P75" s="106"/>
      <c r="Q75" s="94"/>
      <c r="R75" s="106"/>
      <c r="S75" s="106"/>
      <c r="T75" s="106"/>
      <c r="U75" s="106"/>
    </row>
    <row r="76" spans="1:21" ht="15.75" customHeight="1" x14ac:dyDescent="0.25">
      <c r="A76" s="126"/>
      <c r="B76" s="240"/>
      <c r="C76" s="240"/>
      <c r="D76" s="238"/>
      <c r="E76" s="238"/>
      <c r="F76" s="258"/>
      <c r="G76" s="107" t="s">
        <v>26</v>
      </c>
      <c r="H76" s="107" t="s">
        <v>26</v>
      </c>
      <c r="I76" s="107" t="s">
        <v>26</v>
      </c>
      <c r="J76" s="107" t="s">
        <v>26</v>
      </c>
      <c r="K76" s="107" t="s">
        <v>26</v>
      </c>
      <c r="L76" s="107" t="s">
        <v>26</v>
      </c>
      <c r="M76" s="107" t="s">
        <v>26</v>
      </c>
      <c r="N76" s="107" t="s">
        <v>26</v>
      </c>
      <c r="O76" s="107" t="s">
        <v>26</v>
      </c>
      <c r="P76" s="107" t="s">
        <v>26</v>
      </c>
      <c r="Q76" s="107" t="s">
        <v>26</v>
      </c>
      <c r="R76" s="107" t="s">
        <v>26</v>
      </c>
      <c r="S76" s="107" t="s">
        <v>26</v>
      </c>
      <c r="T76" s="107" t="s">
        <v>26</v>
      </c>
      <c r="U76" s="107" t="s">
        <v>26</v>
      </c>
    </row>
    <row r="77" spans="1:21" ht="15.75" customHeight="1" x14ac:dyDescent="0.25">
      <c r="A77" s="126"/>
      <c r="B77" s="240"/>
      <c r="C77" s="240"/>
      <c r="D77" s="238" t="s">
        <v>78</v>
      </c>
      <c r="E77" s="238"/>
      <c r="F77" s="258" t="s">
        <v>78</v>
      </c>
      <c r="G77" s="94"/>
      <c r="H77" s="106"/>
      <c r="I77" s="106"/>
      <c r="J77" s="106"/>
      <c r="K77" s="106"/>
      <c r="L77" s="94"/>
      <c r="M77" s="106"/>
      <c r="N77" s="106"/>
      <c r="O77" s="106"/>
      <c r="P77" s="106"/>
      <c r="Q77" s="94"/>
      <c r="R77" s="106"/>
      <c r="S77" s="106"/>
      <c r="T77" s="106"/>
      <c r="U77" s="106"/>
    </row>
    <row r="78" spans="1:21" ht="15.75" customHeight="1" x14ac:dyDescent="0.25">
      <c r="A78" s="126"/>
      <c r="B78" s="240"/>
      <c r="C78" s="240"/>
      <c r="D78" s="238"/>
      <c r="E78" s="238"/>
      <c r="F78" s="258"/>
      <c r="G78" s="107" t="s">
        <v>26</v>
      </c>
      <c r="H78" s="107" t="s">
        <v>26</v>
      </c>
      <c r="I78" s="107" t="s">
        <v>26</v>
      </c>
      <c r="J78" s="107" t="s">
        <v>26</v>
      </c>
      <c r="K78" s="107" t="s">
        <v>26</v>
      </c>
      <c r="L78" s="107" t="s">
        <v>26</v>
      </c>
      <c r="M78" s="107" t="s">
        <v>26</v>
      </c>
      <c r="N78" s="107" t="s">
        <v>26</v>
      </c>
      <c r="O78" s="107" t="s">
        <v>26</v>
      </c>
      <c r="P78" s="107" t="s">
        <v>26</v>
      </c>
      <c r="Q78" s="107" t="s">
        <v>26</v>
      </c>
      <c r="R78" s="107" t="s">
        <v>26</v>
      </c>
      <c r="S78" s="107" t="s">
        <v>26</v>
      </c>
      <c r="T78" s="107" t="s">
        <v>26</v>
      </c>
      <c r="U78" s="107" t="s">
        <v>26</v>
      </c>
    </row>
    <row r="79" spans="1:21" ht="15.75" customHeight="1" x14ac:dyDescent="0.25">
      <c r="A79" s="126"/>
      <c r="B79" s="240"/>
      <c r="C79" s="240"/>
      <c r="D79" s="238" t="s">
        <v>78</v>
      </c>
      <c r="E79" s="238"/>
      <c r="F79" s="258" t="s">
        <v>78</v>
      </c>
      <c r="G79" s="94"/>
      <c r="H79" s="106"/>
      <c r="I79" s="106"/>
      <c r="J79" s="106"/>
      <c r="K79" s="106"/>
      <c r="L79" s="94"/>
      <c r="M79" s="106"/>
      <c r="N79" s="106"/>
      <c r="O79" s="106"/>
      <c r="P79" s="106"/>
      <c r="Q79" s="94"/>
      <c r="R79" s="106"/>
      <c r="S79" s="106"/>
      <c r="T79" s="106"/>
      <c r="U79" s="106"/>
    </row>
    <row r="80" spans="1:21" ht="16.5" customHeight="1" x14ac:dyDescent="0.25">
      <c r="A80" s="126"/>
      <c r="B80" s="240"/>
      <c r="C80" s="240"/>
      <c r="D80" s="238"/>
      <c r="E80" s="238"/>
      <c r="F80" s="258"/>
      <c r="G80" s="107" t="s">
        <v>26</v>
      </c>
      <c r="H80" s="107" t="s">
        <v>26</v>
      </c>
      <c r="I80" s="107" t="s">
        <v>26</v>
      </c>
      <c r="J80" s="107" t="s">
        <v>26</v>
      </c>
      <c r="K80" s="107" t="s">
        <v>26</v>
      </c>
      <c r="L80" s="107" t="s">
        <v>26</v>
      </c>
      <c r="M80" s="107" t="s">
        <v>26</v>
      </c>
      <c r="N80" s="107" t="s">
        <v>26</v>
      </c>
      <c r="O80" s="107" t="s">
        <v>26</v>
      </c>
      <c r="P80" s="107" t="s">
        <v>26</v>
      </c>
      <c r="Q80" s="107" t="s">
        <v>26</v>
      </c>
      <c r="R80" s="107" t="s">
        <v>26</v>
      </c>
      <c r="S80" s="107" t="s">
        <v>26</v>
      </c>
      <c r="T80" s="107" t="s">
        <v>26</v>
      </c>
      <c r="U80" s="107" t="s">
        <v>26</v>
      </c>
    </row>
    <row r="81" spans="1:21" x14ac:dyDescent="0.25">
      <c r="A81" s="126"/>
      <c r="B81" s="240" t="s">
        <v>79</v>
      </c>
      <c r="C81" s="240"/>
      <c r="D81" s="191" t="s">
        <v>80</v>
      </c>
      <c r="E81" s="192"/>
      <c r="F81" s="192"/>
      <c r="G81" s="192"/>
      <c r="H81" s="192"/>
      <c r="I81" s="192"/>
      <c r="J81" s="192"/>
      <c r="K81" s="192"/>
      <c r="L81" s="192"/>
      <c r="M81" s="192"/>
      <c r="N81" s="192"/>
      <c r="O81" s="192"/>
      <c r="P81" s="192"/>
      <c r="Q81" s="192"/>
      <c r="R81" s="192"/>
      <c r="S81" s="192"/>
      <c r="T81" s="192"/>
      <c r="U81" s="193"/>
    </row>
    <row r="82" spans="1:21" x14ac:dyDescent="0.25">
      <c r="A82" s="126"/>
      <c r="B82" s="240"/>
      <c r="C82" s="240"/>
      <c r="D82" s="197"/>
      <c r="E82" s="198"/>
      <c r="F82" s="198"/>
      <c r="G82" s="198"/>
      <c r="H82" s="198"/>
      <c r="I82" s="198"/>
      <c r="J82" s="198"/>
      <c r="K82" s="198"/>
      <c r="L82" s="198"/>
      <c r="M82" s="198"/>
      <c r="N82" s="198"/>
      <c r="O82" s="198"/>
      <c r="P82" s="198"/>
      <c r="Q82" s="198"/>
      <c r="R82" s="198"/>
      <c r="S82" s="198"/>
      <c r="T82" s="198"/>
      <c r="U82" s="199"/>
    </row>
    <row r="83" spans="1:21" ht="21" customHeight="1" x14ac:dyDescent="0.25">
      <c r="A83" s="126"/>
      <c r="B83" s="249" t="s">
        <v>81</v>
      </c>
      <c r="C83" s="250"/>
      <c r="D83" s="250"/>
      <c r="E83" s="250"/>
      <c r="F83" s="250"/>
      <c r="G83" s="250"/>
      <c r="H83" s="250"/>
      <c r="I83" s="250"/>
      <c r="J83" s="250"/>
      <c r="K83" s="250"/>
      <c r="L83" s="250"/>
      <c r="M83" s="250"/>
      <c r="N83" s="250"/>
      <c r="O83" s="250"/>
      <c r="P83" s="250"/>
      <c r="Q83" s="250"/>
      <c r="R83" s="250"/>
      <c r="S83" s="250"/>
      <c r="T83" s="250"/>
      <c r="U83" s="251"/>
    </row>
    <row r="84" spans="1:21" ht="15.75" customHeight="1" x14ac:dyDescent="0.25">
      <c r="A84" s="126"/>
      <c r="B84" s="231" t="s">
        <v>82</v>
      </c>
      <c r="C84" s="232"/>
      <c r="D84" s="252" t="s">
        <v>43</v>
      </c>
      <c r="E84" s="253"/>
      <c r="F84" s="254"/>
      <c r="G84" s="216" t="s">
        <v>47</v>
      </c>
      <c r="H84" s="216"/>
      <c r="I84" s="216"/>
      <c r="J84" s="216"/>
      <c r="K84" s="216"/>
      <c r="L84" s="217">
        <v>2030</v>
      </c>
      <c r="M84" s="217"/>
      <c r="N84" s="217"/>
      <c r="O84" s="217"/>
      <c r="P84" s="217"/>
      <c r="Q84" s="216">
        <v>2050</v>
      </c>
      <c r="R84" s="216"/>
      <c r="S84" s="216"/>
      <c r="T84" s="216"/>
      <c r="U84" s="216"/>
    </row>
    <row r="85" spans="1:21" x14ac:dyDescent="0.25">
      <c r="A85" s="126"/>
      <c r="B85" s="233"/>
      <c r="C85" s="234"/>
      <c r="D85" s="255"/>
      <c r="E85" s="256"/>
      <c r="F85" s="257"/>
      <c r="G85" s="123" t="s">
        <v>68</v>
      </c>
      <c r="H85" s="123" t="s">
        <v>69</v>
      </c>
      <c r="I85" s="123" t="s">
        <v>22</v>
      </c>
      <c r="J85" s="123" t="s">
        <v>23</v>
      </c>
      <c r="K85" s="123" t="s">
        <v>24</v>
      </c>
      <c r="L85" s="124" t="s">
        <v>68</v>
      </c>
      <c r="M85" s="124" t="s">
        <v>69</v>
      </c>
      <c r="N85" s="124" t="s">
        <v>22</v>
      </c>
      <c r="O85" s="124" t="s">
        <v>23</v>
      </c>
      <c r="P85" s="124" t="s">
        <v>24</v>
      </c>
      <c r="Q85" s="123" t="s">
        <v>68</v>
      </c>
      <c r="R85" s="123" t="s">
        <v>69</v>
      </c>
      <c r="S85" s="123" t="s">
        <v>22</v>
      </c>
      <c r="T85" s="123" t="s">
        <v>23</v>
      </c>
      <c r="U85" s="123" t="s">
        <v>24</v>
      </c>
    </row>
    <row r="86" spans="1:21" x14ac:dyDescent="0.25">
      <c r="A86" s="126"/>
      <c r="B86" s="233"/>
      <c r="C86" s="234"/>
      <c r="D86" s="180" t="s">
        <v>70</v>
      </c>
      <c r="E86" s="181"/>
      <c r="F86" s="182"/>
      <c r="G86" s="106"/>
      <c r="H86" s="106"/>
      <c r="I86" s="106"/>
      <c r="J86" s="106"/>
      <c r="K86" s="106"/>
      <c r="L86" s="106"/>
      <c r="M86" s="106"/>
      <c r="N86" s="106"/>
      <c r="O86" s="106"/>
      <c r="P86" s="106"/>
      <c r="Q86" s="106"/>
      <c r="R86" s="106"/>
      <c r="S86" s="106"/>
      <c r="T86" s="106"/>
      <c r="U86" s="106"/>
    </row>
    <row r="87" spans="1:21" x14ac:dyDescent="0.25">
      <c r="A87" s="126"/>
      <c r="B87" s="235"/>
      <c r="C87" s="236"/>
      <c r="D87" s="183"/>
      <c r="E87" s="184"/>
      <c r="F87" s="185"/>
      <c r="G87" s="107" t="s">
        <v>26</v>
      </c>
      <c r="H87" s="107" t="s">
        <v>26</v>
      </c>
      <c r="I87" s="107" t="s">
        <v>26</v>
      </c>
      <c r="J87" s="107" t="s">
        <v>26</v>
      </c>
      <c r="K87" s="107" t="s">
        <v>26</v>
      </c>
      <c r="L87" s="107" t="s">
        <v>26</v>
      </c>
      <c r="M87" s="107" t="s">
        <v>26</v>
      </c>
      <c r="N87" s="107" t="s">
        <v>26</v>
      </c>
      <c r="O87" s="107" t="s">
        <v>26</v>
      </c>
      <c r="P87" s="107" t="s">
        <v>26</v>
      </c>
      <c r="Q87" s="107" t="s">
        <v>26</v>
      </c>
      <c r="R87" s="107" t="s">
        <v>26</v>
      </c>
      <c r="S87" s="107" t="s">
        <v>26</v>
      </c>
      <c r="T87" s="107" t="s">
        <v>26</v>
      </c>
      <c r="U87" s="107" t="s">
        <v>26</v>
      </c>
    </row>
    <row r="88" spans="1:21" ht="21" customHeight="1" x14ac:dyDescent="0.25">
      <c r="A88" s="126"/>
      <c r="B88" s="249" t="s">
        <v>83</v>
      </c>
      <c r="C88" s="250"/>
      <c r="D88" s="250"/>
      <c r="E88" s="250"/>
      <c r="F88" s="250"/>
      <c r="G88" s="250"/>
      <c r="H88" s="250"/>
      <c r="I88" s="250"/>
      <c r="J88" s="250"/>
      <c r="K88" s="250"/>
      <c r="L88" s="250"/>
      <c r="M88" s="250"/>
      <c r="N88" s="250"/>
      <c r="O88" s="250"/>
      <c r="P88" s="250"/>
      <c r="Q88" s="250"/>
      <c r="R88" s="250"/>
      <c r="S88" s="250"/>
      <c r="T88" s="250"/>
      <c r="U88" s="251"/>
    </row>
    <row r="89" spans="1:21" ht="15" customHeight="1" x14ac:dyDescent="0.25">
      <c r="A89" s="126"/>
      <c r="B89" s="84">
        <v>1</v>
      </c>
      <c r="C89" s="259" t="s">
        <v>84</v>
      </c>
      <c r="D89" s="259"/>
      <c r="E89" s="259"/>
      <c r="F89" s="259"/>
      <c r="G89" s="259"/>
      <c r="H89" s="259"/>
      <c r="I89" s="259"/>
      <c r="J89" s="259"/>
      <c r="K89" s="259"/>
      <c r="L89" s="259"/>
      <c r="M89" s="259"/>
      <c r="N89" s="259"/>
      <c r="O89" s="259"/>
      <c r="P89" s="259"/>
      <c r="Q89" s="259"/>
      <c r="R89" s="259"/>
      <c r="S89" s="259"/>
      <c r="T89" s="259"/>
      <c r="U89" s="259"/>
    </row>
    <row r="90" spans="1:21" ht="15" customHeight="1" x14ac:dyDescent="0.25">
      <c r="A90" s="126"/>
      <c r="B90" s="84">
        <v>2</v>
      </c>
      <c r="C90" s="259" t="s">
        <v>85</v>
      </c>
      <c r="D90" s="259"/>
      <c r="E90" s="259"/>
      <c r="F90" s="259"/>
      <c r="G90" s="259"/>
      <c r="H90" s="259"/>
      <c r="I90" s="259"/>
      <c r="J90" s="259"/>
      <c r="K90" s="259"/>
      <c r="L90" s="259"/>
      <c r="M90" s="259"/>
      <c r="N90" s="259"/>
      <c r="O90" s="259"/>
      <c r="P90" s="259"/>
      <c r="Q90" s="259"/>
      <c r="R90" s="259"/>
      <c r="S90" s="259"/>
      <c r="T90" s="259"/>
      <c r="U90" s="259"/>
    </row>
    <row r="91" spans="1:21" ht="15" customHeight="1" x14ac:dyDescent="0.25">
      <c r="A91" s="126"/>
      <c r="B91" s="84">
        <v>3</v>
      </c>
      <c r="C91" s="259" t="s">
        <v>86</v>
      </c>
      <c r="D91" s="259"/>
      <c r="E91" s="259"/>
      <c r="F91" s="259"/>
      <c r="G91" s="259"/>
      <c r="H91" s="259"/>
      <c r="I91" s="259"/>
      <c r="J91" s="259"/>
      <c r="K91" s="259"/>
      <c r="L91" s="259"/>
      <c r="M91" s="259"/>
      <c r="N91" s="259"/>
      <c r="O91" s="259"/>
      <c r="P91" s="259"/>
      <c r="Q91" s="259"/>
      <c r="R91" s="259"/>
      <c r="S91" s="259"/>
      <c r="T91" s="259"/>
      <c r="U91" s="259"/>
    </row>
    <row r="92" spans="1:21" ht="15" customHeight="1" x14ac:dyDescent="0.25">
      <c r="A92" s="126"/>
      <c r="B92" s="84">
        <v>4</v>
      </c>
      <c r="C92" s="259"/>
      <c r="D92" s="259"/>
      <c r="E92" s="259"/>
      <c r="F92" s="259"/>
      <c r="G92" s="259"/>
      <c r="H92" s="259"/>
      <c r="I92" s="259"/>
      <c r="J92" s="259"/>
      <c r="K92" s="259"/>
      <c r="L92" s="259"/>
      <c r="M92" s="259"/>
      <c r="N92" s="259"/>
      <c r="O92" s="259"/>
      <c r="P92" s="259"/>
      <c r="Q92" s="259"/>
      <c r="R92" s="259"/>
      <c r="S92" s="259"/>
      <c r="T92" s="259"/>
      <c r="U92" s="259"/>
    </row>
    <row r="93" spans="1:21" ht="15" customHeight="1" x14ac:dyDescent="0.25">
      <c r="A93" s="126"/>
      <c r="B93" s="84">
        <v>5</v>
      </c>
      <c r="C93" s="259"/>
      <c r="D93" s="259"/>
      <c r="E93" s="259"/>
      <c r="F93" s="259"/>
      <c r="G93" s="259"/>
      <c r="H93" s="259"/>
      <c r="I93" s="259"/>
      <c r="J93" s="259"/>
      <c r="K93" s="259"/>
      <c r="L93" s="259"/>
      <c r="M93" s="259"/>
      <c r="N93" s="259"/>
      <c r="O93" s="259"/>
      <c r="P93" s="259"/>
      <c r="Q93" s="259"/>
      <c r="R93" s="259"/>
      <c r="S93" s="259"/>
      <c r="T93" s="259"/>
      <c r="U93" s="259"/>
    </row>
    <row r="94" spans="1:21" ht="15" customHeight="1" x14ac:dyDescent="0.25">
      <c r="A94" s="126"/>
      <c r="B94" s="84">
        <v>6</v>
      </c>
      <c r="C94" s="259"/>
      <c r="D94" s="259"/>
      <c r="E94" s="259"/>
      <c r="F94" s="259"/>
      <c r="G94" s="259"/>
      <c r="H94" s="259"/>
      <c r="I94" s="259"/>
      <c r="J94" s="259"/>
      <c r="K94" s="259"/>
      <c r="L94" s="259"/>
      <c r="M94" s="259"/>
      <c r="N94" s="259"/>
      <c r="O94" s="259"/>
      <c r="P94" s="259"/>
      <c r="Q94" s="259"/>
      <c r="R94" s="259"/>
      <c r="S94" s="259"/>
      <c r="T94" s="259"/>
      <c r="U94" s="259"/>
    </row>
    <row r="95" spans="1:21" x14ac:dyDescent="0.25">
      <c r="A95" s="126"/>
      <c r="B95" s="84">
        <v>7</v>
      </c>
      <c r="C95" s="259"/>
      <c r="D95" s="259"/>
      <c r="E95" s="259"/>
      <c r="F95" s="259"/>
      <c r="G95" s="259"/>
      <c r="H95" s="259"/>
      <c r="I95" s="259"/>
      <c r="J95" s="259"/>
      <c r="K95" s="259"/>
      <c r="L95" s="259"/>
      <c r="M95" s="259"/>
      <c r="N95" s="259"/>
      <c r="O95" s="259"/>
      <c r="P95" s="259"/>
      <c r="Q95" s="259"/>
      <c r="R95" s="259"/>
      <c r="S95" s="259"/>
      <c r="T95" s="259"/>
      <c r="U95" s="259"/>
    </row>
    <row r="96" spans="1:21" x14ac:dyDescent="0.25">
      <c r="A96" s="126"/>
      <c r="B96" s="84">
        <v>8</v>
      </c>
      <c r="C96" s="259"/>
      <c r="D96" s="259"/>
      <c r="E96" s="259"/>
      <c r="F96" s="259"/>
      <c r="G96" s="259"/>
      <c r="H96" s="259"/>
      <c r="I96" s="259"/>
      <c r="J96" s="259"/>
      <c r="K96" s="259"/>
      <c r="L96" s="259"/>
      <c r="M96" s="259"/>
      <c r="N96" s="259"/>
      <c r="O96" s="259"/>
      <c r="P96" s="259"/>
      <c r="Q96" s="259"/>
      <c r="R96" s="259"/>
      <c r="S96" s="259"/>
      <c r="T96" s="259"/>
      <c r="U96" s="259"/>
    </row>
    <row r="97" spans="1:21" x14ac:dyDescent="0.25">
      <c r="A97" s="126"/>
      <c r="B97" s="84">
        <v>9</v>
      </c>
      <c r="C97" s="259"/>
      <c r="D97" s="259"/>
      <c r="E97" s="259"/>
      <c r="F97" s="259"/>
      <c r="G97" s="259"/>
      <c r="H97" s="259"/>
      <c r="I97" s="259"/>
      <c r="J97" s="259"/>
      <c r="K97" s="259"/>
      <c r="L97" s="259"/>
      <c r="M97" s="259"/>
      <c r="N97" s="259"/>
      <c r="O97" s="259"/>
      <c r="P97" s="259"/>
      <c r="Q97" s="259"/>
      <c r="R97" s="259"/>
      <c r="S97" s="259"/>
      <c r="T97" s="259"/>
      <c r="U97" s="259"/>
    </row>
    <row r="98" spans="1:21" x14ac:dyDescent="0.25">
      <c r="A98" s="126"/>
      <c r="B98" s="84">
        <v>10</v>
      </c>
      <c r="C98" s="259"/>
      <c r="D98" s="259"/>
      <c r="E98" s="259"/>
      <c r="F98" s="259"/>
      <c r="G98" s="259"/>
      <c r="H98" s="259"/>
      <c r="I98" s="259"/>
      <c r="J98" s="259"/>
      <c r="K98" s="259"/>
      <c r="L98" s="259"/>
      <c r="M98" s="259"/>
      <c r="N98" s="259"/>
      <c r="O98" s="259"/>
      <c r="P98" s="259"/>
      <c r="Q98" s="259"/>
      <c r="R98" s="259"/>
      <c r="S98" s="259"/>
      <c r="T98" s="259"/>
      <c r="U98" s="259"/>
    </row>
    <row r="99" spans="1:21" x14ac:dyDescent="0.25">
      <c r="A99" s="126"/>
      <c r="B99" s="260" t="s">
        <v>87</v>
      </c>
      <c r="C99" s="259" t="s">
        <v>88</v>
      </c>
      <c r="D99" s="259"/>
      <c r="E99" s="259"/>
      <c r="F99" s="259"/>
      <c r="G99" s="259"/>
      <c r="H99" s="259"/>
      <c r="I99" s="259"/>
      <c r="J99" s="259"/>
      <c r="K99" s="259"/>
      <c r="L99" s="259"/>
      <c r="M99" s="259"/>
      <c r="N99" s="259"/>
      <c r="O99" s="259"/>
      <c r="P99" s="259"/>
      <c r="Q99" s="259"/>
      <c r="R99" s="259"/>
      <c r="S99" s="259"/>
      <c r="T99" s="259"/>
      <c r="U99" s="259"/>
    </row>
    <row r="100" spans="1:21" x14ac:dyDescent="0.25">
      <c r="A100" s="126"/>
      <c r="B100" s="260"/>
      <c r="C100" s="259"/>
      <c r="D100" s="259"/>
      <c r="E100" s="259"/>
      <c r="F100" s="259"/>
      <c r="G100" s="259"/>
      <c r="H100" s="259"/>
      <c r="I100" s="259"/>
      <c r="J100" s="259"/>
      <c r="K100" s="259"/>
      <c r="L100" s="259"/>
      <c r="M100" s="259"/>
      <c r="N100" s="259"/>
      <c r="O100" s="259"/>
      <c r="P100" s="259"/>
      <c r="Q100" s="259"/>
      <c r="R100" s="259"/>
      <c r="S100" s="259"/>
      <c r="T100" s="259"/>
      <c r="U100" s="259"/>
    </row>
    <row r="101" spans="1:21" x14ac:dyDescent="0.25">
      <c r="A101" s="126"/>
      <c r="B101" s="260"/>
      <c r="C101" s="259"/>
      <c r="D101" s="259"/>
      <c r="E101" s="259"/>
      <c r="F101" s="259"/>
      <c r="G101" s="259"/>
      <c r="H101" s="259"/>
      <c r="I101" s="259"/>
      <c r="J101" s="259"/>
      <c r="K101" s="259"/>
      <c r="L101" s="259"/>
      <c r="M101" s="259"/>
      <c r="N101" s="259"/>
      <c r="O101" s="259"/>
      <c r="P101" s="259"/>
      <c r="Q101" s="259"/>
      <c r="R101" s="259"/>
      <c r="S101" s="259"/>
      <c r="T101" s="259"/>
      <c r="U101" s="259"/>
    </row>
  </sheetData>
  <mergeCells count="129">
    <mergeCell ref="C94:U94"/>
    <mergeCell ref="C95:U95"/>
    <mergeCell ref="C96:U96"/>
    <mergeCell ref="C97:U97"/>
    <mergeCell ref="C98:U98"/>
    <mergeCell ref="B99:B101"/>
    <mergeCell ref="C99:U101"/>
    <mergeCell ref="B88:U88"/>
    <mergeCell ref="C89:U89"/>
    <mergeCell ref="C90:U90"/>
    <mergeCell ref="C91:U91"/>
    <mergeCell ref="C92:U92"/>
    <mergeCell ref="C93:U93"/>
    <mergeCell ref="B83:U83"/>
    <mergeCell ref="B84:C87"/>
    <mergeCell ref="D84:F85"/>
    <mergeCell ref="G84:K84"/>
    <mergeCell ref="L84:P84"/>
    <mergeCell ref="Q84:U84"/>
    <mergeCell ref="D86:F87"/>
    <mergeCell ref="D77:E78"/>
    <mergeCell ref="F77:F78"/>
    <mergeCell ref="D79:E80"/>
    <mergeCell ref="F79:F80"/>
    <mergeCell ref="B81:C82"/>
    <mergeCell ref="D81:U82"/>
    <mergeCell ref="B71:C80"/>
    <mergeCell ref="D71:E72"/>
    <mergeCell ref="F71:F72"/>
    <mergeCell ref="G71:K71"/>
    <mergeCell ref="L71:P71"/>
    <mergeCell ref="Q71:U71"/>
    <mergeCell ref="D73:E74"/>
    <mergeCell ref="F73:F74"/>
    <mergeCell ref="D75:E76"/>
    <mergeCell ref="F75:F76"/>
    <mergeCell ref="F64:F65"/>
    <mergeCell ref="D66:E67"/>
    <mergeCell ref="F66:F67"/>
    <mergeCell ref="B68:C69"/>
    <mergeCell ref="D68:U69"/>
    <mergeCell ref="B70:U70"/>
    <mergeCell ref="B59:C60"/>
    <mergeCell ref="D59:U60"/>
    <mergeCell ref="B61:U61"/>
    <mergeCell ref="B62:C67"/>
    <mergeCell ref="D62:E63"/>
    <mergeCell ref="F62:F63"/>
    <mergeCell ref="G62:K62"/>
    <mergeCell ref="L62:P62"/>
    <mergeCell ref="Q62:U62"/>
    <mergeCell ref="D64:E65"/>
    <mergeCell ref="F51:F52"/>
    <mergeCell ref="D53:E54"/>
    <mergeCell ref="F53:F54"/>
    <mergeCell ref="D55:E56"/>
    <mergeCell ref="F55:F56"/>
    <mergeCell ref="D57:E58"/>
    <mergeCell ref="F57:F58"/>
    <mergeCell ref="B46:C47"/>
    <mergeCell ref="D46:U47"/>
    <mergeCell ref="B48:U48"/>
    <mergeCell ref="B49:C58"/>
    <mergeCell ref="D49:E50"/>
    <mergeCell ref="F49:F50"/>
    <mergeCell ref="G49:K49"/>
    <mergeCell ref="L49:P49"/>
    <mergeCell ref="Q49:U49"/>
    <mergeCell ref="D51:E52"/>
    <mergeCell ref="B42:C43"/>
    <mergeCell ref="D42:D43"/>
    <mergeCell ref="E42:F43"/>
    <mergeCell ref="B44:C45"/>
    <mergeCell ref="D44:D45"/>
    <mergeCell ref="E44:F45"/>
    <mergeCell ref="B38:C39"/>
    <mergeCell ref="D38:D39"/>
    <mergeCell ref="E38:F39"/>
    <mergeCell ref="B40:C41"/>
    <mergeCell ref="D40:D41"/>
    <mergeCell ref="E40:F41"/>
    <mergeCell ref="B33:C34"/>
    <mergeCell ref="D33:K34"/>
    <mergeCell ref="B35:U35"/>
    <mergeCell ref="B36:F37"/>
    <mergeCell ref="G36:K36"/>
    <mergeCell ref="L36:P36"/>
    <mergeCell ref="Q36:U36"/>
    <mergeCell ref="B29:C29"/>
    <mergeCell ref="D29:K29"/>
    <mergeCell ref="B30:C30"/>
    <mergeCell ref="D30:K30"/>
    <mergeCell ref="B31:C31"/>
    <mergeCell ref="B32:C32"/>
    <mergeCell ref="D32:K32"/>
    <mergeCell ref="B25:C26"/>
    <mergeCell ref="D25:E26"/>
    <mergeCell ref="F25:F26"/>
    <mergeCell ref="B27:C27"/>
    <mergeCell ref="D27:K27"/>
    <mergeCell ref="B28:C28"/>
    <mergeCell ref="D28:K28"/>
    <mergeCell ref="B20:C20"/>
    <mergeCell ref="D20:F20"/>
    <mergeCell ref="B21:C22"/>
    <mergeCell ref="D21:F22"/>
    <mergeCell ref="B23:C24"/>
    <mergeCell ref="D23:E24"/>
    <mergeCell ref="F23:F24"/>
    <mergeCell ref="B17:K17"/>
    <mergeCell ref="B18:C19"/>
    <mergeCell ref="D18:K19"/>
    <mergeCell ref="B9:C9"/>
    <mergeCell ref="D9:K9"/>
    <mergeCell ref="B10:C10"/>
    <mergeCell ref="D10:K10"/>
    <mergeCell ref="B11:C13"/>
    <mergeCell ref="D11:K13"/>
    <mergeCell ref="B4:K4"/>
    <mergeCell ref="B5:C5"/>
    <mergeCell ref="D5:K5"/>
    <mergeCell ref="B6:C6"/>
    <mergeCell ref="D6:K6"/>
    <mergeCell ref="B7:C8"/>
    <mergeCell ref="D7:K7"/>
    <mergeCell ref="D8:K8"/>
    <mergeCell ref="B14:C16"/>
    <mergeCell ref="D14:K14"/>
    <mergeCell ref="D15:K16"/>
  </mergeCells>
  <conditionalFormatting sqref="B89:B98">
    <cfRule type="containsText" dxfId="181" priority="68" operator="containsText" text="Specify data sources and references here">
      <formula>NOT(ISERROR(SEARCH("Specify data sources and references here",B89)))</formula>
    </cfRule>
  </conditionalFormatting>
  <conditionalFormatting sqref="C89:U89">
    <cfRule type="containsText" dxfId="180" priority="67" operator="containsText" text="Specify complete references and data sources used here">
      <formula>NOT(ISERROR(SEARCH("Specify complete references and data sources used here",C89)))</formula>
    </cfRule>
  </conditionalFormatting>
  <conditionalFormatting sqref="C99:U101">
    <cfRule type="containsText" dxfId="179" priority="66" operator="containsText" text="Add other sources here">
      <formula>NOT(ISERROR(SEARCH("Add other sources here",C99)))</formula>
    </cfRule>
  </conditionalFormatting>
  <conditionalFormatting sqref="D5">
    <cfRule type="containsText" dxfId="178" priority="85" operator="containsText" text="Specify here">
      <formula>NOT(ISERROR(SEARCH("Specify here",D5)))</formula>
    </cfRule>
    <cfRule type="containsText" dxfId="177" priority="86" operator="containsText" text="Please select">
      <formula>NOT(ISERROR(SEARCH("Please select",D5)))</formula>
    </cfRule>
  </conditionalFormatting>
  <conditionalFormatting sqref="D6 L6:O6">
    <cfRule type="containsText" dxfId="176" priority="135" operator="containsText" text="DD-MM-YYYY">
      <formula>NOT(ISERROR(SEARCH("DD-MM-YYYY",D6)))</formula>
    </cfRule>
  </conditionalFormatting>
  <conditionalFormatting sqref="D7">
    <cfRule type="containsText" dxfId="175" priority="140" operator="containsText" text="Please select">
      <formula>NOT(ISERROR(SEARCH("Please select",D7)))</formula>
    </cfRule>
  </conditionalFormatting>
  <conditionalFormatting sqref="D8 L8:O8">
    <cfRule type="containsText" dxfId="174" priority="139" operator="containsText" text="Other (specify here)">
      <formula>NOT(ISERROR(SEARCH("Other (specify here)",D8)))</formula>
    </cfRule>
  </conditionalFormatting>
  <conditionalFormatting sqref="D9">
    <cfRule type="containsText" dxfId="173" priority="138" operator="containsText" text="Please select">
      <formula>NOT(ISERROR(SEARCH("Please select",D9)))</formula>
    </cfRule>
  </conditionalFormatting>
  <conditionalFormatting sqref="D10">
    <cfRule type="containsText" dxfId="172" priority="58" operator="containsText" text="Please select">
      <formula>NOT(ISERROR(SEARCH("Please select",D10)))</formula>
    </cfRule>
  </conditionalFormatting>
  <conditionalFormatting sqref="D10:D11">
    <cfRule type="containsText" dxfId="171" priority="57" operator="containsText" text="Specify here">
      <formula>NOT(ISERROR(SEARCH("Specify here",D10)))</formula>
    </cfRule>
  </conditionalFormatting>
  <conditionalFormatting sqref="D14 L14:O14">
    <cfRule type="containsText" dxfId="170" priority="132" operator="containsText" text="Select the observed or expected TRL level in 2020">
      <formula>NOT(ISERROR(SEARCH("Select the observed or expected TRL level in 2020",D14)))</formula>
    </cfRule>
    <cfRule type="containsText" dxfId="169" priority="134" operator="containsText" text="Specify here the observed or expected TRL level in 2020">
      <formula>NOT(ISERROR(SEARCH("Specify here the observed or expected TRL level in 2020",D14)))</formula>
    </cfRule>
  </conditionalFormatting>
  <conditionalFormatting sqref="D15 L15:O15 L16:N16">
    <cfRule type="containsText" dxfId="168" priority="133" operator="containsText" text="Explain here">
      <formula>NOT(ISERROR(SEARCH("Explain here",D15)))</formula>
    </cfRule>
  </conditionalFormatting>
  <conditionalFormatting sqref="D18">
    <cfRule type="containsText" dxfId="167" priority="83" operator="containsText" text="Please select">
      <formula>NOT(ISERROR(SEARCH("Please select",D18)))</formula>
    </cfRule>
    <cfRule type="containsText" dxfId="166" priority="84" operator="containsText" text="Please select 'Functional Unit' above">
      <formula>NOT(ISERROR(SEARCH("Please select 'Functional Unit' above",D18)))</formula>
    </cfRule>
  </conditionalFormatting>
  <conditionalFormatting sqref="D21">
    <cfRule type="containsText" dxfId="165" priority="124" operator="containsText" text="Select Functional Unit above">
      <formula>NOT(ISERROR(SEARCH("Select Functional Unit above",D21)))</formula>
    </cfRule>
  </conditionalFormatting>
  <conditionalFormatting sqref="D23">
    <cfRule type="containsText" dxfId="164" priority="82" operator="containsText" text="Select Functional Unit above">
      <formula>NOT(ISERROR(SEARCH("Select Functional Unit above",D23)))</formula>
    </cfRule>
  </conditionalFormatting>
  <conditionalFormatting sqref="D25">
    <cfRule type="containsText" dxfId="163" priority="65" operator="containsText" text="Select Functional Unit above">
      <formula>NOT(ISERROR(SEARCH("Select Functional Unit above",D25)))</formula>
    </cfRule>
  </conditionalFormatting>
  <conditionalFormatting sqref="D27">
    <cfRule type="containsText" dxfId="162" priority="105" operator="containsText" text="Specify here (if not specified, value will be 1)">
      <formula>NOT(ISERROR(SEARCH("Specify here (if not specified, value will be 1)",D27)))</formula>
    </cfRule>
  </conditionalFormatting>
  <conditionalFormatting sqref="D28:D32">
    <cfRule type="containsText" dxfId="161" priority="81" operator="containsText" text="Please select">
      <formula>NOT(ISERROR(SEARCH("Please select",D28)))</formula>
    </cfRule>
  </conditionalFormatting>
  <conditionalFormatting sqref="D29:D31">
    <cfRule type="containsText" dxfId="160" priority="103" operator="containsText" text="Specify here">
      <formula>NOT(ISERROR(SEARCH("Specify here",D29)))</formula>
    </cfRule>
  </conditionalFormatting>
  <conditionalFormatting sqref="D33 L33:O34">
    <cfRule type="containsText" dxfId="159" priority="126"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D46">
    <cfRule type="containsText" dxfId="158" priority="123" operator="containsText" text="Explain here (e.g. other costs)">
      <formula>NOT(ISERROR(SEARCH("Explain here (e.g. other costs)",D46)))</formula>
    </cfRule>
  </conditionalFormatting>
  <conditionalFormatting sqref="D51">
    <cfRule type="containsText" dxfId="157" priority="122" operator="containsText" text="Select">
      <formula>NOT(ISERROR(SEARCH("Select",D51)))</formula>
    </cfRule>
  </conditionalFormatting>
  <conditionalFormatting sqref="D53">
    <cfRule type="containsText" dxfId="156" priority="121" operator="containsText" text="Select">
      <formula>NOT(ISERROR(SEARCH("Select",D53)))</formula>
    </cfRule>
  </conditionalFormatting>
  <conditionalFormatting sqref="D55">
    <cfRule type="containsText" dxfId="155" priority="44" operator="containsText" text="Select">
      <formula>NOT(ISERROR(SEARCH("Select",D55)))</formula>
    </cfRule>
  </conditionalFormatting>
  <conditionalFormatting sqref="D57">
    <cfRule type="containsText" dxfId="154" priority="120" operator="containsText" text="Select">
      <formula>NOT(ISERROR(SEARCH("Select",D57)))</formula>
    </cfRule>
  </conditionalFormatting>
  <conditionalFormatting sqref="D59">
    <cfRule type="containsText" dxfId="153" priority="118" operator="containsText" text="Explain here (e.g. flexible in and out)">
      <formula>NOT(ISERROR(SEARCH("Explain here (e.g. flexible in and out)",D59)))</formula>
    </cfRule>
  </conditionalFormatting>
  <conditionalFormatting sqref="D64">
    <cfRule type="containsText" dxfId="152" priority="117" operator="containsText" text="Select">
      <formula>NOT(ISERROR(SEARCH("Select",D64)))</formula>
    </cfRule>
  </conditionalFormatting>
  <conditionalFormatting sqref="D66">
    <cfRule type="containsText" dxfId="151" priority="76" operator="containsText" text="Select">
      <formula>NOT(ISERROR(SEARCH("Select",D66)))</formula>
    </cfRule>
  </conditionalFormatting>
  <conditionalFormatting sqref="D68">
    <cfRule type="containsText" dxfId="150" priority="116" operator="containsText" text="Explain here">
      <formula>NOT(ISERROR(SEARCH("Explain here",D68)))</formula>
    </cfRule>
  </conditionalFormatting>
  <conditionalFormatting sqref="D73">
    <cfRule type="containsText" dxfId="149" priority="115" operator="containsText" text="Select">
      <formula>NOT(ISERROR(SEARCH("Select",D73)))</formula>
    </cfRule>
  </conditionalFormatting>
  <conditionalFormatting sqref="D75">
    <cfRule type="containsText" dxfId="148" priority="114" operator="containsText" text="Select">
      <formula>NOT(ISERROR(SEARCH("Select",D75)))</formula>
    </cfRule>
  </conditionalFormatting>
  <conditionalFormatting sqref="D77">
    <cfRule type="containsText" dxfId="147" priority="113" operator="containsText" text="Select">
      <formula>NOT(ISERROR(SEARCH("Select",D77)))</formula>
    </cfRule>
  </conditionalFormatting>
  <conditionalFormatting sqref="D79">
    <cfRule type="containsText" dxfId="146" priority="112" operator="containsText" text="Select">
      <formula>NOT(ISERROR(SEARCH("Select",D79)))</formula>
    </cfRule>
  </conditionalFormatting>
  <conditionalFormatting sqref="D81">
    <cfRule type="containsText" dxfId="145" priority="110" operator="containsText" text="Explain here">
      <formula>NOT(ISERROR(SEARCH("Explain here",D81)))</formula>
    </cfRule>
  </conditionalFormatting>
  <conditionalFormatting sqref="D86">
    <cfRule type="containsText" dxfId="144" priority="109" operator="containsText" text="Specify here">
      <formula>NOT(ISERROR(SEARCH("Specify here",D86)))</formula>
    </cfRule>
  </conditionalFormatting>
  <conditionalFormatting sqref="D64:F67">
    <cfRule type="containsText" dxfId="143" priority="75" operator="containsText" text="Specify here">
      <formula>NOT(ISERROR(SEARCH("Specify here",D64)))</formula>
    </cfRule>
  </conditionalFormatting>
  <conditionalFormatting sqref="E38">
    <cfRule type="containsText" dxfId="142" priority="99" operator="containsText" text="Please select 'Functional Unit' above">
      <formula>NOT(ISERROR(SEARCH("Please select 'Functional Unit' above",E38)))</formula>
    </cfRule>
  </conditionalFormatting>
  <conditionalFormatting sqref="E40 E42 E44">
    <cfRule type="containsText" dxfId="141" priority="80" operator="containsText" text="Please select 'Functional Unit' above">
      <formula>NOT(ISERROR(SEARCH("Please select 'Functional Unit' above",E40)))</formula>
    </cfRule>
  </conditionalFormatting>
  <conditionalFormatting sqref="F23:F24">
    <cfRule type="containsText" dxfId="140" priority="64" operator="containsText" text="Please select the region">
      <formula>NOT(ISERROR(SEARCH("Please select the region",F23)))</formula>
    </cfRule>
  </conditionalFormatting>
  <conditionalFormatting sqref="F25:F26">
    <cfRule type="containsText" dxfId="139" priority="63" operator="containsText" text="Specify here the market">
      <formula>NOT(ISERROR(SEARCH("Specify here the market",F25)))</formula>
    </cfRule>
  </conditionalFormatting>
  <conditionalFormatting sqref="F51:F58">
    <cfRule type="containsText" dxfId="138" priority="119" operator="containsText" text="Please select">
      <formula>NOT(ISERROR(SEARCH("Please select",F51)))</formula>
    </cfRule>
  </conditionalFormatting>
  <conditionalFormatting sqref="F73:F80">
    <cfRule type="containsText" dxfId="137" priority="111" operator="containsText" text="Please select">
      <formula>NOT(ISERROR(SEARCH("Please select",F73)))</formula>
    </cfRule>
  </conditionalFormatting>
  <conditionalFormatting sqref="G39">
    <cfRule type="containsText" dxfId="136" priority="42" operator="containsText" text="Reference">
      <formula>NOT(ISERROR(SEARCH("Reference",G39)))</formula>
    </cfRule>
  </conditionalFormatting>
  <conditionalFormatting sqref="G41">
    <cfRule type="containsText" dxfId="135" priority="41" operator="containsText" text="Reference">
      <formula>NOT(ISERROR(SEARCH("Reference",G41)))</formula>
    </cfRule>
  </conditionalFormatting>
  <conditionalFormatting sqref="G43">
    <cfRule type="containsText" dxfId="134" priority="40" operator="containsText" text="Reference">
      <formula>NOT(ISERROR(SEARCH("Reference",G43)))</formula>
    </cfRule>
  </conditionalFormatting>
  <conditionalFormatting sqref="G45 S45:U45 G58:U58 G65:U65 G67:U67 G74:U74 G76:U76 G78:U78 G80:U80 G87:U87">
    <cfRule type="containsText" dxfId="133" priority="59" operator="containsText" text="Reference">
      <formula>NOT(ISERROR(SEARCH("Reference",G45)))</formula>
    </cfRule>
  </conditionalFormatting>
  <conditionalFormatting sqref="G22:K22">
    <cfRule type="containsText" dxfId="132" priority="62" operator="containsText" text="Reference">
      <formula>NOT(ISERROR(SEARCH("Reference",G22)))</formula>
    </cfRule>
  </conditionalFormatting>
  <conditionalFormatting sqref="G24:K24">
    <cfRule type="containsText" dxfId="131" priority="61" operator="containsText" text="Reference">
      <formula>NOT(ISERROR(SEARCH("Reference",G24)))</formula>
    </cfRule>
  </conditionalFormatting>
  <conditionalFormatting sqref="G26:K26">
    <cfRule type="containsText" dxfId="130" priority="60" operator="containsText" text="Reference">
      <formula>NOT(ISERROR(SEARCH("Reference",G26)))</formula>
    </cfRule>
  </conditionalFormatting>
  <conditionalFormatting sqref="G52:U52">
    <cfRule type="containsText" dxfId="129" priority="2" operator="containsText" text="Reference">
      <formula>NOT(ISERROR(SEARCH("Reference",G52)))</formula>
    </cfRule>
  </conditionalFormatting>
  <conditionalFormatting sqref="G54:U54">
    <cfRule type="containsText" dxfId="128" priority="1" operator="containsText" text="Reference">
      <formula>NOT(ISERROR(SEARCH("Reference",G54)))</formula>
    </cfRule>
  </conditionalFormatting>
  <conditionalFormatting sqref="G56:U56">
    <cfRule type="containsText" dxfId="127" priority="20" operator="containsText" text="Reference">
      <formula>NOT(ISERROR(SEARCH("Reference",G56)))</formula>
    </cfRule>
  </conditionalFormatting>
  <conditionalFormatting sqref="H40">
    <cfRule type="containsText" dxfId="126" priority="54" operator="containsText" text="Reference">
      <formula>NOT(ISERROR(SEARCH("Reference",H40)))</formula>
    </cfRule>
  </conditionalFormatting>
  <conditionalFormatting sqref="H45">
    <cfRule type="containsText" dxfId="125" priority="53" operator="containsText" text="Reference">
      <formula>NOT(ISERROR(SEARCH("Reference",H45)))</formula>
    </cfRule>
  </conditionalFormatting>
  <conditionalFormatting sqref="I39:L39">
    <cfRule type="containsText" dxfId="124" priority="38" operator="containsText" text="Reference">
      <formula>NOT(ISERROR(SEARCH("Reference",I39)))</formula>
    </cfRule>
  </conditionalFormatting>
  <conditionalFormatting sqref="I41:L41">
    <cfRule type="containsText" dxfId="123" priority="37" operator="containsText" text="Reference">
      <formula>NOT(ISERROR(SEARCH("Reference",I41)))</formula>
    </cfRule>
  </conditionalFormatting>
  <conditionalFormatting sqref="I43:L43">
    <cfRule type="containsText" dxfId="122" priority="36" operator="containsText" text="Reference">
      <formula>NOT(ISERROR(SEARCH("Reference",I43)))</formula>
    </cfRule>
  </conditionalFormatting>
  <conditionalFormatting sqref="I45:L45">
    <cfRule type="containsText" dxfId="121" priority="56" operator="containsText" text="Reference">
      <formula>NOT(ISERROR(SEARCH("Reference",I45)))</formula>
    </cfRule>
  </conditionalFormatting>
  <conditionalFormatting sqref="L5:O5">
    <cfRule type="containsText" dxfId="120" priority="125" operator="containsText" text="Specify technology option name here">
      <formula>NOT(ISERROR(SEARCH("Specify technology option name here",L5)))</formula>
    </cfRule>
  </conditionalFormatting>
  <conditionalFormatting sqref="L10:O13">
    <cfRule type="containsText" dxfId="119" priority="136" operator="containsText" text="Specify here">
      <formula>NOT(ISERROR(SEARCH("Specify here",L10)))</formula>
    </cfRule>
  </conditionalFormatting>
  <conditionalFormatting sqref="L27:O27">
    <cfRule type="containsText" dxfId="118" priority="128" operator="containsText" text="Specify here">
      <formula>NOT(ISERROR(SEARCH("Specify here",L27)))</formula>
    </cfRule>
  </conditionalFormatting>
  <conditionalFormatting sqref="L29:O31">
    <cfRule type="containsText" dxfId="117" priority="127" operator="containsText" text="Specify here">
      <formula>NOT(ISERROR(SEARCH("Specify here",L29)))</formula>
    </cfRule>
  </conditionalFormatting>
  <conditionalFormatting sqref="M40">
    <cfRule type="containsText" dxfId="116" priority="19" operator="containsText" text="Reference">
      <formula>NOT(ISERROR(SEARCH("Reference",M40)))</formula>
    </cfRule>
  </conditionalFormatting>
  <conditionalFormatting sqref="M45">
    <cfRule type="containsText" dxfId="115" priority="52" operator="containsText" text="Reference">
      <formula>NOT(ISERROR(SEARCH("Reference",M45)))</formula>
    </cfRule>
  </conditionalFormatting>
  <conditionalFormatting sqref="N39:Q39">
    <cfRule type="containsText" dxfId="114" priority="32" operator="containsText" text="Reference">
      <formula>NOT(ISERROR(SEARCH("Reference",N39)))</formula>
    </cfRule>
  </conditionalFormatting>
  <conditionalFormatting sqref="N41:Q41">
    <cfRule type="containsText" dxfId="113" priority="31" operator="containsText" text="Reference">
      <formula>NOT(ISERROR(SEARCH("Reference",N41)))</formula>
    </cfRule>
  </conditionalFormatting>
  <conditionalFormatting sqref="N43:Q43">
    <cfRule type="containsText" dxfId="112" priority="30" operator="containsText" text="Reference">
      <formula>NOT(ISERROR(SEARCH("Reference",N43)))</formula>
    </cfRule>
  </conditionalFormatting>
  <conditionalFormatting sqref="N45:Q45">
    <cfRule type="containsText" dxfId="111" priority="55" operator="containsText" text="Reference">
      <formula>NOT(ISERROR(SEARCH("Reference",N45)))</formula>
    </cfRule>
  </conditionalFormatting>
  <conditionalFormatting sqref="R40">
    <cfRule type="containsText" dxfId="110" priority="18" operator="containsText" text="Reference">
      <formula>NOT(ISERROR(SEARCH("Reference",R40)))</formula>
    </cfRule>
  </conditionalFormatting>
  <conditionalFormatting sqref="R45">
    <cfRule type="containsText" dxfId="109" priority="51" operator="containsText" text="Reference">
      <formula>NOT(ISERROR(SEARCH("Reference",R45)))</formula>
    </cfRule>
  </conditionalFormatting>
  <conditionalFormatting sqref="S39:U39 S41:U41 S43:U43">
    <cfRule type="containsText" dxfId="108" priority="34" operator="containsText" text="Reference">
      <formula>NOT(ISERROR(SEARCH("Reference",S39)))</formula>
    </cfRule>
  </conditionalFormatting>
  <dataValidations count="7">
    <dataValidation type="list" allowBlank="1" showInputMessage="1" showErrorMessage="1" prompt="More details are found in 'READ ME' tab" sqref="L14:O14" xr:uid="{CF75D957-D741-42D5-AC3D-CD932564A527}">
      <formula1>$C$20:$C$28</formula1>
    </dataValidation>
    <dataValidation type="list" allowBlank="1" showInputMessage="1" showErrorMessage="1" sqref="L10:O10" xr:uid="{713C728C-86C1-46E8-ACD5-673BF6C02548}">
      <formula1>$D$3:$D$17</formula1>
    </dataValidation>
    <dataValidation type="list" allowBlank="1" showInputMessage="1" showErrorMessage="1" sqref="L9:O9" xr:uid="{DDE66406-54F0-4C14-AEF6-0CC6C4BD2B6C}">
      <formula1>$X$1:$X$4</formula1>
    </dataValidation>
    <dataValidation type="list" allowBlank="1" showInputMessage="1" showErrorMessage="1" sqref="L7:O7" xr:uid="{D2EB5CE0-A8A6-4978-A47A-2A4B9FD8215E}">
      <formula1>$B$3:$B$25</formula1>
    </dataValidation>
    <dataValidation type="list" allowBlank="1" showInputMessage="1" showErrorMessage="1" sqref="L32:O32" xr:uid="{3187D53D-BB9A-4A30-941F-2D425CA4A295}">
      <formula1>$X$6:$X$8</formula1>
    </dataValidation>
    <dataValidation type="textLength" operator="lessThanOrEqual" allowBlank="1" showInputMessage="1" showErrorMessage="1" error="The cell only allows up to 700 characters._x000a_" prompt="Maximum length: 700 characters" sqref="L11:O13 D11" xr:uid="{079754DF-42C2-4F2C-A546-E0815E879D9B}">
      <formula1>700</formula1>
    </dataValidation>
    <dataValidation allowBlank="1" showInputMessage="1" showErrorMessage="1" prompt="More details are found in 'READ ME' tab" sqref="D15 L15:N16 O15" xr:uid="{0363B74F-B880-41E4-BBF8-BD2E715A286C}"/>
  </dataValidations>
  <pageMargins left="0.7" right="0.7" top="0.75" bottom="0.75" header="0.3" footer="0.3"/>
  <pageSetup paperSize="9" scale="30" orientation="landscape" r:id="rId1"/>
  <extLst>
    <ext xmlns:x14="http://schemas.microsoft.com/office/spreadsheetml/2009/9/main" uri="{CCE6A557-97BC-4b89-ADB6-D9C93CAAB3DF}">
      <x14:dataValidations xmlns:xm="http://schemas.microsoft.com/office/excel/2006/main" count="11">
        <x14:dataValidation type="list" allowBlank="1" showInputMessage="1" showErrorMessage="1" xr:uid="{368650FA-658D-4EB5-B883-7896961034D8}">
          <x14:formula1>
            <xm:f>List!$X$2:$X$4</xm:f>
          </x14:formula1>
          <xm:sqref>D9:K9</xm:sqref>
        </x14:dataValidation>
        <x14:dataValidation type="list" allowBlank="1" showInputMessage="1" showErrorMessage="1" xr:uid="{73511AF2-E692-48CF-AF96-61DAAEBEE249}">
          <x14:formula1>
            <xm:f>List!$F$3:$F$17</xm:f>
          </x14:formula1>
          <xm:sqref>D18:K19</xm:sqref>
        </x14:dataValidation>
        <x14:dataValidation type="list" allowBlank="1" showInputMessage="1" showErrorMessage="1" xr:uid="{0748FEB4-5D14-43C6-B435-C6D5179B6151}">
          <x14:formula1>
            <xm:f>List!$B$3:$B$25</xm:f>
          </x14:formula1>
          <xm:sqref>D7</xm:sqref>
        </x14:dataValidation>
        <x14:dataValidation type="list" allowBlank="1" showInputMessage="1" showErrorMessage="1" xr:uid="{C73F236C-3E47-4F2F-8BF8-C88F66332490}">
          <x14:formula1>
            <xm:f>List!$J$2:$J$74</xm:f>
          </x14:formula1>
          <xm:sqref>D51:E52</xm:sqref>
        </x14:dataValidation>
        <x14:dataValidation type="list" allowBlank="1" showInputMessage="1" showErrorMessage="1" xr:uid="{E09669CB-F046-45B4-A845-863BDE6F40E0}">
          <x14:formula1>
            <xm:f>List!$J$3:$J$49</xm:f>
          </x14:formula1>
          <xm:sqref>D53 D55:E58</xm:sqref>
        </x14:dataValidation>
        <x14:dataValidation type="list" allowBlank="1" showInputMessage="1" showErrorMessage="1" xr:uid="{C4E82256-C93E-4C75-B617-6D022D61152C}">
          <x14:formula1>
            <xm:f>List!$X$10:$X$13</xm:f>
          </x14:formula1>
          <xm:sqref>F23:F24</xm:sqref>
        </x14:dataValidation>
        <x14:dataValidation type="list" allowBlank="1" showInputMessage="1" showErrorMessage="1" xr:uid="{4BE5F78F-7CA1-43B7-8951-5F827A070D7D}">
          <x14:formula1>
            <xm:f>List!$H$3:$H$10</xm:f>
          </x14:formula1>
          <xm:sqref>D28:K28</xm:sqref>
        </x14:dataValidation>
        <x14:dataValidation type="list" allowBlank="1" showInputMessage="1" showErrorMessage="1" xr:uid="{AFF74816-DA40-4796-AE90-DF29DD7F16CC}">
          <x14:formula1>
            <xm:f>List!$P$3:$P$13</xm:f>
          </x14:formula1>
          <xm:sqref>D73:E80</xm:sqref>
        </x14:dataValidation>
        <x14:dataValidation type="list" allowBlank="1" showInputMessage="1" showErrorMessage="1" xr:uid="{724CA654-668B-4FD0-8C67-226B4B01EA9D}">
          <x14:formula1>
            <xm:f>List!$R$3:$R$6</xm:f>
          </x14:formula1>
          <xm:sqref>F73:F80</xm:sqref>
        </x14:dataValidation>
        <x14:dataValidation type="list" allowBlank="1" showInputMessage="1" showErrorMessage="1" xr:uid="{152115B3-4978-464B-96DA-55DCE834A807}">
          <x14:formula1>
            <xm:f>List!$X$6:$X$8</xm:f>
          </x14:formula1>
          <xm:sqref>D32</xm:sqref>
        </x14:dataValidation>
        <x14:dataValidation type="list" allowBlank="1" showInputMessage="1" showErrorMessage="1" prompt="More details are found in 'READ ME' tab" xr:uid="{EF84FABB-B694-464E-94ED-78CA47BC0A0F}">
          <x14:formula1>
            <xm:f>'READ ME'!$C$21:$C$29</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P126"/>
  <sheetViews>
    <sheetView topLeftCell="B1" zoomScale="55" zoomScaleNormal="55" workbookViewId="0">
      <selection activeCell="B30" sqref="F30"/>
    </sheetView>
  </sheetViews>
  <sheetFormatPr defaultColWidth="11" defaultRowHeight="15.75" x14ac:dyDescent="0.25"/>
  <cols>
    <col min="1" max="1" width="11" style="1"/>
    <col min="2" max="2" width="23.875" style="1" customWidth="1"/>
    <col min="3" max="3" width="5.75" style="1" customWidth="1"/>
    <col min="4" max="4" width="77.375" style="1" customWidth="1"/>
    <col min="5" max="5" width="5.75" style="1" customWidth="1"/>
    <col min="6" max="6" width="94.875" style="1" customWidth="1"/>
    <col min="7" max="20" width="11" style="1"/>
    <col min="21" max="21" width="10.875" style="1" customWidth="1"/>
    <col min="22" max="16384" width="11" style="1"/>
  </cols>
  <sheetData>
    <row r="1" spans="1:6" ht="21" x14ac:dyDescent="0.35">
      <c r="A1" s="3" t="s">
        <v>89</v>
      </c>
    </row>
    <row r="3" spans="1:6" ht="15.75" customHeight="1" x14ac:dyDescent="0.25">
      <c r="A3" s="5" t="s">
        <v>90</v>
      </c>
      <c r="B3" s="16" t="s">
        <v>91</v>
      </c>
    </row>
    <row r="4" spans="1:6" ht="15.75" customHeight="1" x14ac:dyDescent="0.25">
      <c r="A4" s="5" t="s">
        <v>90</v>
      </c>
      <c r="B4" s="16" t="s">
        <v>92</v>
      </c>
    </row>
    <row r="5" spans="1:6" ht="15.75" customHeight="1" x14ac:dyDescent="0.25">
      <c r="A5" s="5" t="s">
        <v>90</v>
      </c>
      <c r="B5" s="16" t="s">
        <v>93</v>
      </c>
      <c r="F5" s="39"/>
    </row>
    <row r="6" spans="1:6" ht="15.75" customHeight="1" x14ac:dyDescent="0.3">
      <c r="A6" s="5" t="s">
        <v>90</v>
      </c>
      <c r="B6" s="16" t="s">
        <v>94</v>
      </c>
      <c r="C6" s="4"/>
    </row>
    <row r="7" spans="1:6" ht="15.75" customHeight="1" x14ac:dyDescent="0.3">
      <c r="A7" s="5" t="s">
        <v>90</v>
      </c>
      <c r="B7" s="16" t="s">
        <v>95</v>
      </c>
      <c r="C7" s="4"/>
    </row>
    <row r="8" spans="1:6" ht="15.75" customHeight="1" x14ac:dyDescent="0.3">
      <c r="A8" s="5" t="s">
        <v>90</v>
      </c>
      <c r="B8" s="16" t="s">
        <v>96</v>
      </c>
      <c r="C8" s="4"/>
    </row>
    <row r="9" spans="1:6" ht="15.75" customHeight="1" x14ac:dyDescent="0.3">
      <c r="A9" s="5" t="s">
        <v>90</v>
      </c>
      <c r="B9" s="16" t="s">
        <v>97</v>
      </c>
      <c r="C9" s="4"/>
    </row>
    <row r="10" spans="1:6" ht="15.75" customHeight="1" x14ac:dyDescent="0.3">
      <c r="A10" s="5" t="s">
        <v>90</v>
      </c>
      <c r="B10" s="16" t="s">
        <v>98</v>
      </c>
      <c r="C10" s="4"/>
    </row>
    <row r="11" spans="1:6" ht="21" x14ac:dyDescent="0.35">
      <c r="A11" s="3"/>
      <c r="B11" s="2"/>
      <c r="C11" s="2"/>
    </row>
    <row r="12" spans="1:6" ht="18.75" x14ac:dyDescent="0.3">
      <c r="B12" s="59" t="s">
        <v>99</v>
      </c>
      <c r="C12" s="268" t="s">
        <v>100</v>
      </c>
      <c r="D12" s="269"/>
      <c r="E12" s="268" t="s">
        <v>101</v>
      </c>
      <c r="F12" s="270"/>
    </row>
    <row r="13" spans="1:6" ht="15.75" customHeight="1" x14ac:dyDescent="0.25">
      <c r="B13" s="275" t="s">
        <v>6</v>
      </c>
      <c r="C13" s="36" t="s">
        <v>90</v>
      </c>
      <c r="D13" s="37" t="s">
        <v>102</v>
      </c>
      <c r="E13" s="22" t="s">
        <v>90</v>
      </c>
      <c r="F13" s="25" t="s">
        <v>103</v>
      </c>
    </row>
    <row r="14" spans="1:6" ht="15.75" customHeight="1" x14ac:dyDescent="0.25">
      <c r="B14" s="276"/>
      <c r="C14" s="47"/>
      <c r="D14" s="30"/>
      <c r="E14" s="48" t="s">
        <v>90</v>
      </c>
      <c r="F14" s="58" t="s">
        <v>104</v>
      </c>
    </row>
    <row r="15" spans="1:6" ht="15.75" customHeight="1" x14ac:dyDescent="0.25">
      <c r="B15" s="21" t="s">
        <v>9</v>
      </c>
      <c r="C15" s="11" t="s">
        <v>90</v>
      </c>
      <c r="D15" s="40" t="s">
        <v>105</v>
      </c>
      <c r="E15" s="88"/>
      <c r="F15" s="85"/>
    </row>
    <row r="16" spans="1:6" ht="31.5" x14ac:dyDescent="0.25">
      <c r="B16" s="122" t="s">
        <v>11</v>
      </c>
      <c r="C16" s="36" t="s">
        <v>90</v>
      </c>
      <c r="D16" s="44" t="s">
        <v>106</v>
      </c>
      <c r="E16" s="34" t="s">
        <v>90</v>
      </c>
      <c r="F16" s="89" t="s">
        <v>107</v>
      </c>
    </row>
    <row r="17" spans="2:16" ht="15.75" customHeight="1" x14ac:dyDescent="0.25">
      <c r="B17" s="120" t="s">
        <v>13</v>
      </c>
      <c r="C17" s="36" t="s">
        <v>90</v>
      </c>
      <c r="D17" s="41" t="s">
        <v>108</v>
      </c>
      <c r="E17" s="36" t="s">
        <v>90</v>
      </c>
      <c r="F17" s="18" t="s">
        <v>109</v>
      </c>
    </row>
    <row r="18" spans="2:16" ht="15.75" customHeight="1" x14ac:dyDescent="0.25">
      <c r="B18" s="277" t="s">
        <v>110</v>
      </c>
      <c r="C18" s="11" t="s">
        <v>90</v>
      </c>
      <c r="D18" s="41" t="s">
        <v>111</v>
      </c>
      <c r="E18" s="36" t="s">
        <v>90</v>
      </c>
      <c r="F18" s="18" t="s">
        <v>112</v>
      </c>
    </row>
    <row r="19" spans="2:16" ht="15.75" customHeight="1" x14ac:dyDescent="0.25">
      <c r="B19" s="278"/>
      <c r="C19" s="12"/>
      <c r="D19" s="42"/>
      <c r="E19" s="46"/>
      <c r="F19" s="28"/>
    </row>
    <row r="20" spans="2:16" ht="15.75" customHeight="1" x14ac:dyDescent="0.25">
      <c r="B20" s="278"/>
      <c r="C20" s="20"/>
      <c r="D20" s="43" t="s">
        <v>113</v>
      </c>
      <c r="E20" s="46"/>
      <c r="F20" s="28"/>
    </row>
    <row r="21" spans="2:16" ht="15.75" customHeight="1" x14ac:dyDescent="0.25">
      <c r="B21" s="278"/>
      <c r="C21" s="20" t="s">
        <v>114</v>
      </c>
      <c r="D21" s="42" t="s">
        <v>115</v>
      </c>
      <c r="E21" s="46"/>
      <c r="F21" s="28"/>
    </row>
    <row r="22" spans="2:16" ht="15.75" customHeight="1" x14ac:dyDescent="0.25">
      <c r="B22" s="278"/>
      <c r="C22" s="20" t="s">
        <v>116</v>
      </c>
      <c r="D22" s="42" t="s">
        <v>117</v>
      </c>
      <c r="E22" s="46"/>
      <c r="F22" s="28"/>
    </row>
    <row r="23" spans="2:16" ht="15.75" customHeight="1" x14ac:dyDescent="0.25">
      <c r="B23" s="278"/>
      <c r="C23" s="20" t="s">
        <v>118</v>
      </c>
      <c r="D23" s="42" t="s">
        <v>119</v>
      </c>
      <c r="E23" s="46"/>
      <c r="F23" s="28"/>
    </row>
    <row r="24" spans="2:16" ht="15.75" customHeight="1" x14ac:dyDescent="0.25">
      <c r="B24" s="278"/>
      <c r="C24" s="20" t="s">
        <v>120</v>
      </c>
      <c r="D24" s="42" t="s">
        <v>121</v>
      </c>
      <c r="E24" s="46"/>
      <c r="F24" s="28"/>
    </row>
    <row r="25" spans="2:16" ht="15.75" customHeight="1" x14ac:dyDescent="0.25">
      <c r="B25" s="278"/>
      <c r="C25" s="20" t="s">
        <v>122</v>
      </c>
      <c r="D25" s="42" t="s">
        <v>123</v>
      </c>
      <c r="E25" s="46"/>
      <c r="F25" s="28"/>
    </row>
    <row r="26" spans="2:16" ht="15.75" customHeight="1" x14ac:dyDescent="0.25">
      <c r="B26" s="278"/>
      <c r="C26" s="20" t="s">
        <v>124</v>
      </c>
      <c r="D26" s="42" t="s">
        <v>125</v>
      </c>
      <c r="E26" s="46"/>
      <c r="F26" s="28"/>
    </row>
    <row r="27" spans="2:16" ht="15.75" customHeight="1" x14ac:dyDescent="0.25">
      <c r="B27" s="278"/>
      <c r="C27" s="20" t="s">
        <v>126</v>
      </c>
      <c r="D27" s="42" t="s">
        <v>127</v>
      </c>
      <c r="E27" s="46"/>
      <c r="F27" s="28"/>
    </row>
    <row r="28" spans="2:16" ht="15.75" customHeight="1" x14ac:dyDescent="0.25">
      <c r="B28" s="278"/>
      <c r="C28" s="20" t="s">
        <v>128</v>
      </c>
      <c r="D28" s="42" t="s">
        <v>129</v>
      </c>
      <c r="E28" s="46"/>
      <c r="F28" s="28"/>
    </row>
    <row r="29" spans="2:16" ht="15.75" customHeight="1" x14ac:dyDescent="0.25">
      <c r="B29" s="278"/>
      <c r="C29" s="20" t="s">
        <v>130</v>
      </c>
      <c r="D29" s="42" t="s">
        <v>131</v>
      </c>
      <c r="E29" s="47"/>
      <c r="F29" s="30"/>
    </row>
    <row r="30" spans="2:16" ht="18.75" x14ac:dyDescent="0.25">
      <c r="B30" s="264" t="s">
        <v>16</v>
      </c>
      <c r="C30" s="265"/>
      <c r="D30" s="265"/>
      <c r="E30" s="265"/>
      <c r="F30" s="271"/>
      <c r="G30" s="7"/>
      <c r="H30" s="7"/>
      <c r="I30" s="7"/>
      <c r="J30" s="7"/>
      <c r="K30" s="7"/>
      <c r="L30" s="7"/>
      <c r="M30" s="7"/>
      <c r="N30" s="7"/>
      <c r="O30" s="7"/>
      <c r="P30" s="7"/>
    </row>
    <row r="31" spans="2:16" ht="31.5" x14ac:dyDescent="0.25">
      <c r="B31" s="279" t="s">
        <v>17</v>
      </c>
      <c r="C31" s="36" t="s">
        <v>90</v>
      </c>
      <c r="D31" s="37" t="s">
        <v>132</v>
      </c>
      <c r="E31" s="36" t="s">
        <v>90</v>
      </c>
      <c r="F31" s="18" t="s">
        <v>133</v>
      </c>
    </row>
    <row r="32" spans="2:16" ht="33.75" customHeight="1" x14ac:dyDescent="0.25">
      <c r="B32" s="280"/>
      <c r="C32" s="48"/>
      <c r="D32" s="90"/>
      <c r="E32" s="22" t="s">
        <v>90</v>
      </c>
      <c r="F32" s="19" t="s">
        <v>134</v>
      </c>
    </row>
    <row r="33" spans="2:16" x14ac:dyDescent="0.25">
      <c r="B33" s="281" t="s">
        <v>25</v>
      </c>
      <c r="C33" s="36" t="s">
        <v>90</v>
      </c>
      <c r="D33" s="44" t="s">
        <v>135</v>
      </c>
      <c r="E33" s="36" t="s">
        <v>90</v>
      </c>
      <c r="F33" s="8" t="s">
        <v>136</v>
      </c>
    </row>
    <row r="34" spans="2:16" ht="31.5" x14ac:dyDescent="0.25">
      <c r="B34" s="282"/>
      <c r="C34" s="12"/>
      <c r="D34" s="104"/>
      <c r="E34" s="22" t="s">
        <v>90</v>
      </c>
      <c r="F34" s="9" t="s">
        <v>137</v>
      </c>
    </row>
    <row r="35" spans="2:16" x14ac:dyDescent="0.25">
      <c r="B35" s="119"/>
      <c r="C35" s="12"/>
      <c r="D35" s="104"/>
      <c r="E35" s="13" t="s">
        <v>90</v>
      </c>
      <c r="F35" s="10" t="s">
        <v>138</v>
      </c>
    </row>
    <row r="36" spans="2:16" ht="31.5" x14ac:dyDescent="0.25">
      <c r="B36" s="118" t="s">
        <v>27</v>
      </c>
      <c r="C36" s="36" t="s">
        <v>90</v>
      </c>
      <c r="D36" s="37" t="s">
        <v>139</v>
      </c>
      <c r="E36" s="22" t="s">
        <v>90</v>
      </c>
      <c r="F36" s="9" t="s">
        <v>140</v>
      </c>
    </row>
    <row r="37" spans="2:16" x14ac:dyDescent="0.25">
      <c r="B37" s="119"/>
      <c r="C37" s="48"/>
      <c r="D37" s="54"/>
      <c r="E37" s="13" t="s">
        <v>90</v>
      </c>
      <c r="F37" s="10" t="s">
        <v>141</v>
      </c>
    </row>
    <row r="38" spans="2:16" ht="15.75" customHeight="1" x14ac:dyDescent="0.25">
      <c r="B38" s="281" t="s">
        <v>31</v>
      </c>
      <c r="C38" s="12" t="s">
        <v>90</v>
      </c>
      <c r="D38" s="39" t="s">
        <v>142</v>
      </c>
      <c r="E38" s="12" t="s">
        <v>90</v>
      </c>
      <c r="F38" s="93" t="s">
        <v>143</v>
      </c>
    </row>
    <row r="39" spans="2:16" ht="31.5" x14ac:dyDescent="0.25">
      <c r="B39" s="282"/>
      <c r="C39" s="22" t="s">
        <v>90</v>
      </c>
      <c r="D39" s="87" t="s">
        <v>144</v>
      </c>
      <c r="E39" s="22" t="s">
        <v>90</v>
      </c>
      <c r="F39" s="9" t="s">
        <v>145</v>
      </c>
    </row>
    <row r="40" spans="2:16" ht="34.5" customHeight="1" x14ac:dyDescent="0.25">
      <c r="B40" s="21" t="s">
        <v>34</v>
      </c>
      <c r="C40" s="34" t="s">
        <v>90</v>
      </c>
      <c r="D40" s="86" t="s">
        <v>146</v>
      </c>
      <c r="E40" s="34" t="s">
        <v>90</v>
      </c>
      <c r="F40" s="85" t="s">
        <v>147</v>
      </c>
    </row>
    <row r="41" spans="2:16" x14ac:dyDescent="0.25">
      <c r="B41" s="122" t="s">
        <v>36</v>
      </c>
      <c r="C41" s="36" t="s">
        <v>90</v>
      </c>
      <c r="D41" s="44" t="s">
        <v>148</v>
      </c>
      <c r="E41" s="36" t="s">
        <v>90</v>
      </c>
      <c r="F41" s="8" t="s">
        <v>149</v>
      </c>
    </row>
    <row r="42" spans="2:16" ht="31.5" x14ac:dyDescent="0.25">
      <c r="B42" s="53" t="s">
        <v>38</v>
      </c>
      <c r="C42" s="36" t="s">
        <v>90</v>
      </c>
      <c r="D42" s="40" t="s">
        <v>150</v>
      </c>
      <c r="E42" s="49"/>
      <c r="F42" s="50"/>
    </row>
    <row r="43" spans="2:16" ht="31.5" x14ac:dyDescent="0.25">
      <c r="B43" s="53" t="s">
        <v>39</v>
      </c>
      <c r="C43" s="34" t="s">
        <v>90</v>
      </c>
      <c r="D43" s="44" t="s">
        <v>151</v>
      </c>
      <c r="E43" s="49"/>
      <c r="F43" s="50"/>
    </row>
    <row r="44" spans="2:16" ht="15.75" customHeight="1" x14ac:dyDescent="0.25">
      <c r="B44" s="53" t="s">
        <v>40</v>
      </c>
      <c r="C44" s="11" t="s">
        <v>90</v>
      </c>
      <c r="D44" s="40" t="s">
        <v>152</v>
      </c>
      <c r="E44" s="46"/>
      <c r="F44" s="28"/>
      <c r="G44" s="105" t="s">
        <v>153</v>
      </c>
    </row>
    <row r="45" spans="2:16" ht="15.75" customHeight="1" x14ac:dyDescent="0.25">
      <c r="B45" s="118" t="s">
        <v>41</v>
      </c>
      <c r="C45" s="11" t="s">
        <v>90</v>
      </c>
      <c r="D45" s="40" t="s">
        <v>154</v>
      </c>
      <c r="E45" s="14" t="s">
        <v>90</v>
      </c>
      <c r="F45" s="51" t="s">
        <v>155</v>
      </c>
      <c r="G45" s="105" t="s">
        <v>156</v>
      </c>
    </row>
    <row r="46" spans="2:16" ht="18.75" x14ac:dyDescent="0.25">
      <c r="B46" s="272" t="s">
        <v>157</v>
      </c>
      <c r="C46" s="273"/>
      <c r="D46" s="273"/>
      <c r="E46" s="273"/>
      <c r="F46" s="274"/>
      <c r="G46" s="7"/>
      <c r="H46" s="7"/>
      <c r="I46" s="7"/>
      <c r="J46" s="7"/>
      <c r="K46" s="7"/>
      <c r="L46" s="7"/>
      <c r="M46" s="7"/>
      <c r="N46" s="7"/>
      <c r="O46" s="7"/>
      <c r="P46" s="7"/>
    </row>
    <row r="47" spans="2:16" ht="31.5" x14ac:dyDescent="0.25">
      <c r="B47" s="98" t="s">
        <v>158</v>
      </c>
      <c r="C47" s="36" t="s">
        <v>90</v>
      </c>
      <c r="D47" s="44" t="s">
        <v>159</v>
      </c>
      <c r="E47" s="34" t="s">
        <v>90</v>
      </c>
      <c r="F47" s="97" t="s">
        <v>160</v>
      </c>
    </row>
    <row r="48" spans="2:16" ht="31.5" x14ac:dyDescent="0.25">
      <c r="B48" s="279" t="s">
        <v>48</v>
      </c>
      <c r="C48" s="36" t="s">
        <v>90</v>
      </c>
      <c r="D48" s="23" t="s">
        <v>161</v>
      </c>
      <c r="E48" s="57" t="s">
        <v>90</v>
      </c>
      <c r="F48" s="37" t="s">
        <v>162</v>
      </c>
    </row>
    <row r="49" spans="2:16" ht="47.25" x14ac:dyDescent="0.25">
      <c r="B49" s="280"/>
      <c r="C49" s="22" t="s">
        <v>90</v>
      </c>
      <c r="D49" s="9" t="s">
        <v>163</v>
      </c>
      <c r="E49" s="55"/>
      <c r="F49" s="56"/>
    </row>
    <row r="50" spans="2:16" ht="15.75" customHeight="1" x14ac:dyDescent="0.25">
      <c r="B50" s="277" t="s">
        <v>164</v>
      </c>
      <c r="C50" s="11" t="s">
        <v>90</v>
      </c>
      <c r="D50" s="45" t="s">
        <v>165</v>
      </c>
      <c r="E50" s="36" t="s">
        <v>90</v>
      </c>
      <c r="F50" s="8" t="s">
        <v>166</v>
      </c>
    </row>
    <row r="51" spans="2:16" x14ac:dyDescent="0.25">
      <c r="B51" s="278"/>
      <c r="E51" s="12" t="s">
        <v>90</v>
      </c>
      <c r="F51" s="9" t="s">
        <v>167</v>
      </c>
    </row>
    <row r="52" spans="2:16" x14ac:dyDescent="0.25">
      <c r="B52" s="285"/>
      <c r="E52" s="47"/>
      <c r="F52" s="30"/>
    </row>
    <row r="53" spans="2:16" ht="31.5" x14ac:dyDescent="0.25">
      <c r="B53" s="120" t="s">
        <v>168</v>
      </c>
      <c r="C53" s="36" t="s">
        <v>90</v>
      </c>
      <c r="D53" s="44" t="s">
        <v>169</v>
      </c>
      <c r="E53" s="36" t="s">
        <v>90</v>
      </c>
      <c r="F53" s="37" t="s">
        <v>167</v>
      </c>
    </row>
    <row r="54" spans="2:16" ht="15.75" customHeight="1" x14ac:dyDescent="0.25">
      <c r="B54" s="120" t="s">
        <v>170</v>
      </c>
      <c r="C54" s="14" t="s">
        <v>90</v>
      </c>
      <c r="D54" s="51" t="s">
        <v>171</v>
      </c>
      <c r="E54" s="14" t="s">
        <v>90</v>
      </c>
      <c r="F54" s="51" t="s">
        <v>167</v>
      </c>
    </row>
    <row r="55" spans="2:16" ht="18.75" x14ac:dyDescent="0.25">
      <c r="B55" s="264" t="s">
        <v>55</v>
      </c>
      <c r="C55" s="265"/>
      <c r="D55" s="265"/>
      <c r="E55" s="265"/>
      <c r="F55" s="271"/>
      <c r="G55" s="7"/>
      <c r="H55" s="7"/>
      <c r="I55" s="7"/>
      <c r="J55" s="7"/>
      <c r="K55" s="7"/>
      <c r="L55" s="7"/>
      <c r="M55" s="7"/>
      <c r="N55" s="7"/>
      <c r="O55" s="7"/>
      <c r="P55" s="7"/>
    </row>
    <row r="56" spans="2:16" ht="31.5" x14ac:dyDescent="0.25">
      <c r="B56" s="280" t="s">
        <v>172</v>
      </c>
      <c r="C56" s="22" t="s">
        <v>90</v>
      </c>
      <c r="D56" s="42" t="s">
        <v>173</v>
      </c>
      <c r="E56" s="22" t="s">
        <v>90</v>
      </c>
      <c r="F56" s="101" t="s">
        <v>174</v>
      </c>
      <c r="H56" s="99"/>
    </row>
    <row r="57" spans="2:16" ht="50.25" x14ac:dyDescent="0.25">
      <c r="B57" s="280"/>
      <c r="C57" s="22" t="s">
        <v>90</v>
      </c>
      <c r="D57" s="42" t="s">
        <v>175</v>
      </c>
      <c r="E57" s="22" t="s">
        <v>90</v>
      </c>
      <c r="F57" s="101" t="s">
        <v>176</v>
      </c>
      <c r="H57" s="100"/>
    </row>
    <row r="58" spans="2:16" ht="31.5" x14ac:dyDescent="0.25">
      <c r="B58" s="280"/>
      <c r="C58" s="22"/>
      <c r="E58" s="48" t="s">
        <v>90</v>
      </c>
      <c r="F58" s="17" t="s">
        <v>177</v>
      </c>
    </row>
    <row r="59" spans="2:16" ht="18.75" x14ac:dyDescent="0.25">
      <c r="B59" s="264" t="s">
        <v>178</v>
      </c>
      <c r="C59" s="265"/>
      <c r="D59" s="265"/>
      <c r="E59" s="265"/>
      <c r="F59" s="271"/>
      <c r="G59" s="7"/>
      <c r="H59" s="7"/>
      <c r="I59" s="7"/>
      <c r="J59" s="7"/>
      <c r="K59" s="7"/>
      <c r="L59" s="7"/>
      <c r="M59" s="7"/>
      <c r="N59" s="7"/>
      <c r="O59" s="7"/>
      <c r="P59" s="7"/>
    </row>
    <row r="60" spans="2:16" ht="47.25" x14ac:dyDescent="0.25">
      <c r="B60" s="121" t="s">
        <v>179</v>
      </c>
      <c r="C60" s="22" t="s">
        <v>90</v>
      </c>
      <c r="D60" s="39" t="s">
        <v>180</v>
      </c>
      <c r="E60" s="34" t="s">
        <v>90</v>
      </c>
      <c r="F60" s="52" t="s">
        <v>181</v>
      </c>
    </row>
    <row r="61" spans="2:16" ht="15.75" customHeight="1" x14ac:dyDescent="0.25">
      <c r="B61" s="272" t="s">
        <v>182</v>
      </c>
      <c r="C61" s="273"/>
      <c r="D61" s="273"/>
      <c r="E61" s="273"/>
      <c r="F61" s="274"/>
      <c r="G61" s="7"/>
      <c r="H61" s="7"/>
      <c r="I61" s="7"/>
      <c r="J61" s="7"/>
      <c r="K61" s="7"/>
      <c r="L61" s="7"/>
      <c r="M61" s="7"/>
      <c r="N61" s="7"/>
      <c r="O61" s="7"/>
      <c r="P61" s="7"/>
    </row>
    <row r="62" spans="2:16" ht="31.5" x14ac:dyDescent="0.25">
      <c r="B62" s="279" t="s">
        <v>74</v>
      </c>
      <c r="C62" s="36" t="s">
        <v>90</v>
      </c>
      <c r="D62" s="41" t="s">
        <v>183</v>
      </c>
      <c r="E62" s="36" t="s">
        <v>90</v>
      </c>
      <c r="F62" s="18" t="s">
        <v>184</v>
      </c>
    </row>
    <row r="63" spans="2:16" ht="31.5" x14ac:dyDescent="0.25">
      <c r="B63" s="280"/>
      <c r="C63" s="46"/>
      <c r="E63" s="48" t="s">
        <v>90</v>
      </c>
      <c r="F63" s="17" t="s">
        <v>185</v>
      </c>
    </row>
    <row r="64" spans="2:16" ht="15.75" customHeight="1" x14ac:dyDescent="0.25">
      <c r="B64" s="264" t="s">
        <v>83</v>
      </c>
      <c r="C64" s="265"/>
      <c r="D64" s="265"/>
      <c r="E64" s="266"/>
      <c r="F64" s="267"/>
    </row>
    <row r="65" spans="2:16" ht="31.5" customHeight="1" x14ac:dyDescent="0.25">
      <c r="B65" s="34" t="s">
        <v>90</v>
      </c>
      <c r="C65" s="283" t="s">
        <v>186</v>
      </c>
      <c r="D65" s="283"/>
      <c r="E65" s="283"/>
      <c r="F65" s="284"/>
    </row>
    <row r="66" spans="2:16" x14ac:dyDescent="0.25">
      <c r="B66" s="34" t="s">
        <v>90</v>
      </c>
      <c r="C66" s="283" t="s">
        <v>187</v>
      </c>
      <c r="D66" s="283"/>
      <c r="E66" s="283"/>
      <c r="F66" s="284"/>
    </row>
    <row r="67" spans="2:16" x14ac:dyDescent="0.25">
      <c r="B67" s="6"/>
      <c r="C67" s="6"/>
      <c r="D67" s="6"/>
    </row>
    <row r="68" spans="2:16" ht="18.75" x14ac:dyDescent="0.3">
      <c r="B68" s="268" t="s">
        <v>188</v>
      </c>
      <c r="C68" s="269"/>
      <c r="D68" s="270"/>
    </row>
    <row r="69" spans="2:16" x14ac:dyDescent="0.25">
      <c r="B69" s="31" t="s">
        <v>189</v>
      </c>
      <c r="C69" s="27"/>
      <c r="D69" s="8" t="s">
        <v>190</v>
      </c>
    </row>
    <row r="70" spans="2:16" ht="15.75" customHeight="1" x14ac:dyDescent="0.25">
      <c r="B70" s="32" t="s">
        <v>191</v>
      </c>
      <c r="C70" s="26"/>
      <c r="D70" s="19" t="s">
        <v>192</v>
      </c>
    </row>
    <row r="71" spans="2:16" x14ac:dyDescent="0.25">
      <c r="B71" s="32" t="s">
        <v>193</v>
      </c>
      <c r="C71" s="6"/>
      <c r="D71" s="24" t="s">
        <v>194</v>
      </c>
    </row>
    <row r="72" spans="2:16" x14ac:dyDescent="0.25">
      <c r="B72" s="32" t="s">
        <v>77</v>
      </c>
      <c r="C72" s="7"/>
      <c r="D72" s="24" t="s">
        <v>195</v>
      </c>
      <c r="E72" s="7"/>
      <c r="G72" s="7"/>
      <c r="H72" s="7"/>
      <c r="I72" s="7"/>
      <c r="J72" s="7"/>
      <c r="K72" s="7"/>
      <c r="L72" s="7"/>
      <c r="M72" s="7"/>
      <c r="N72" s="7"/>
      <c r="O72" s="7"/>
      <c r="P72" s="7"/>
    </row>
    <row r="73" spans="2:16" x14ac:dyDescent="0.25">
      <c r="B73" s="32" t="s">
        <v>196</v>
      </c>
      <c r="C73" s="6"/>
      <c r="D73" s="24" t="s">
        <v>197</v>
      </c>
    </row>
    <row r="74" spans="2:16" x14ac:dyDescent="0.25">
      <c r="B74" s="32" t="s">
        <v>198</v>
      </c>
      <c r="C74" s="6"/>
      <c r="D74" s="24" t="s">
        <v>199</v>
      </c>
    </row>
    <row r="75" spans="2:16" ht="15.75" customHeight="1" x14ac:dyDescent="0.25">
      <c r="B75" s="32" t="s">
        <v>200</v>
      </c>
      <c r="C75" s="7"/>
      <c r="D75" s="24" t="s">
        <v>201</v>
      </c>
      <c r="E75" s="7"/>
      <c r="F75" s="7"/>
      <c r="G75" s="7"/>
      <c r="H75" s="7"/>
      <c r="I75" s="7"/>
      <c r="J75" s="7"/>
      <c r="K75" s="7"/>
      <c r="L75" s="7"/>
      <c r="M75" s="7"/>
      <c r="N75" s="7"/>
      <c r="O75" s="7"/>
      <c r="P75" s="7"/>
    </row>
    <row r="76" spans="2:16" ht="18.75" x14ac:dyDescent="0.3">
      <c r="B76" s="75" t="s">
        <v>202</v>
      </c>
      <c r="C76" s="2"/>
      <c r="D76" s="103" t="s">
        <v>203</v>
      </c>
    </row>
    <row r="77" spans="2:16" x14ac:dyDescent="0.25">
      <c r="B77" s="33" t="s">
        <v>60</v>
      </c>
      <c r="C77" s="29"/>
      <c r="D77" s="30" t="s">
        <v>204</v>
      </c>
    </row>
    <row r="80" spans="2:16" ht="18.75" x14ac:dyDescent="0.3">
      <c r="B80" s="268" t="s">
        <v>205</v>
      </c>
      <c r="C80" s="269"/>
      <c r="D80" s="270"/>
    </row>
    <row r="81" spans="2:4" ht="15.75" customHeight="1" x14ac:dyDescent="0.25">
      <c r="B81" s="261" t="s">
        <v>206</v>
      </c>
      <c r="C81" s="27"/>
      <c r="D81" s="61" t="s">
        <v>207</v>
      </c>
    </row>
    <row r="82" spans="2:4" ht="15.75" customHeight="1" x14ac:dyDescent="0.25">
      <c r="B82" s="262"/>
      <c r="C82" s="26"/>
      <c r="D82" s="62" t="s">
        <v>208</v>
      </c>
    </row>
    <row r="83" spans="2:4" ht="15.75" customHeight="1" x14ac:dyDescent="0.25">
      <c r="B83" s="262"/>
      <c r="C83" s="6"/>
      <c r="D83" s="62" t="s">
        <v>209</v>
      </c>
    </row>
    <row r="84" spans="2:4" ht="15.75" customHeight="1" x14ac:dyDescent="0.25">
      <c r="B84" s="262"/>
      <c r="C84" s="7"/>
      <c r="D84" s="62" t="s">
        <v>210</v>
      </c>
    </row>
    <row r="85" spans="2:4" ht="15.75" customHeight="1" x14ac:dyDescent="0.25">
      <c r="B85" s="262"/>
      <c r="C85" s="6"/>
      <c r="D85" s="62" t="s">
        <v>211</v>
      </c>
    </row>
    <row r="86" spans="2:4" ht="15.75" customHeight="1" x14ac:dyDescent="0.25">
      <c r="B86" s="262"/>
      <c r="C86" s="6"/>
      <c r="D86" s="62" t="s">
        <v>212</v>
      </c>
    </row>
    <row r="87" spans="2:4" ht="15.75" customHeight="1" x14ac:dyDescent="0.25">
      <c r="B87" s="263"/>
      <c r="C87" s="60"/>
      <c r="D87" s="63" t="s">
        <v>213</v>
      </c>
    </row>
    <row r="88" spans="2:4" ht="31.5" x14ac:dyDescent="0.3">
      <c r="B88" s="64" t="s">
        <v>214</v>
      </c>
      <c r="C88" s="65"/>
      <c r="D88" s="66" t="s">
        <v>215</v>
      </c>
    </row>
    <row r="89" spans="2:4" ht="15.75" customHeight="1" x14ac:dyDescent="0.3">
      <c r="B89" s="33"/>
      <c r="C89" s="67"/>
      <c r="D89" s="68" t="s">
        <v>216</v>
      </c>
    </row>
    <row r="90" spans="2:4" ht="31.5" x14ac:dyDescent="0.25">
      <c r="B90" s="261" t="s">
        <v>217</v>
      </c>
      <c r="C90" s="36" t="s">
        <v>90</v>
      </c>
      <c r="D90" s="66" t="s">
        <v>218</v>
      </c>
    </row>
    <row r="91" spans="2:4" ht="47.25" x14ac:dyDescent="0.25">
      <c r="B91" s="262"/>
      <c r="C91" s="22" t="s">
        <v>90</v>
      </c>
      <c r="D91" s="69" t="s">
        <v>219</v>
      </c>
    </row>
    <row r="92" spans="2:4" x14ac:dyDescent="0.25">
      <c r="B92" s="262"/>
      <c r="C92" s="22"/>
      <c r="D92" s="76"/>
    </row>
    <row r="93" spans="2:4" x14ac:dyDescent="0.25">
      <c r="B93" s="262"/>
      <c r="C93" s="73" t="s">
        <v>220</v>
      </c>
      <c r="D93" s="28"/>
    </row>
    <row r="94" spans="2:4" x14ac:dyDescent="0.25">
      <c r="B94" s="262"/>
      <c r="C94" s="46"/>
      <c r="D94" s="70" t="s">
        <v>221</v>
      </c>
    </row>
    <row r="95" spans="2:4" x14ac:dyDescent="0.25">
      <c r="B95" s="262"/>
      <c r="C95" s="71">
        <v>2010</v>
      </c>
      <c r="D95" s="72">
        <v>92.05</v>
      </c>
    </row>
    <row r="96" spans="2:4" x14ac:dyDescent="0.25">
      <c r="B96" s="262"/>
      <c r="C96" s="71">
        <v>2011</v>
      </c>
      <c r="D96" s="72">
        <v>94.32</v>
      </c>
    </row>
    <row r="97" spans="2:4" x14ac:dyDescent="0.25">
      <c r="B97" s="262"/>
      <c r="C97" s="71">
        <v>2012</v>
      </c>
      <c r="D97" s="72">
        <v>96.99</v>
      </c>
    </row>
    <row r="98" spans="2:4" x14ac:dyDescent="0.25">
      <c r="B98" s="262"/>
      <c r="C98" s="71">
        <v>2013</v>
      </c>
      <c r="D98" s="72">
        <v>99.47</v>
      </c>
    </row>
    <row r="99" spans="2:4" x14ac:dyDescent="0.25">
      <c r="B99" s="262"/>
      <c r="C99" s="71">
        <v>2014</v>
      </c>
      <c r="D99" s="72">
        <v>99.79</v>
      </c>
    </row>
    <row r="100" spans="2:4" x14ac:dyDescent="0.25">
      <c r="B100" s="262"/>
      <c r="C100" s="71">
        <v>2015</v>
      </c>
      <c r="D100" s="72">
        <v>100</v>
      </c>
    </row>
    <row r="101" spans="2:4" x14ac:dyDescent="0.25">
      <c r="B101" s="262"/>
      <c r="C101" s="71">
        <v>2016</v>
      </c>
      <c r="D101" s="72">
        <v>100.11</v>
      </c>
    </row>
    <row r="102" spans="2:4" x14ac:dyDescent="0.25">
      <c r="B102" s="262"/>
      <c r="C102" s="71">
        <v>2017</v>
      </c>
      <c r="D102" s="72">
        <v>101.4</v>
      </c>
    </row>
    <row r="103" spans="2:4" x14ac:dyDescent="0.25">
      <c r="B103" s="263"/>
      <c r="C103" s="74" t="s">
        <v>222</v>
      </c>
      <c r="D103" s="30"/>
    </row>
    <row r="124" ht="18" customHeight="1" x14ac:dyDescent="0.25"/>
    <row r="125" ht="18" customHeight="1" x14ac:dyDescent="0.25"/>
    <row r="126" ht="18" customHeight="1" x14ac:dyDescent="0.25"/>
  </sheetData>
  <mergeCells count="23">
    <mergeCell ref="C65:F65"/>
    <mergeCell ref="C66:F66"/>
    <mergeCell ref="B62:B63"/>
    <mergeCell ref="B56:B58"/>
    <mergeCell ref="B48:B49"/>
    <mergeCell ref="B50:B52"/>
    <mergeCell ref="B61:F61"/>
    <mergeCell ref="B81:B87"/>
    <mergeCell ref="B90:B103"/>
    <mergeCell ref="B64:F64"/>
    <mergeCell ref="B80:D80"/>
    <mergeCell ref="E12:F12"/>
    <mergeCell ref="B30:F30"/>
    <mergeCell ref="B46:F46"/>
    <mergeCell ref="B55:F55"/>
    <mergeCell ref="B59:F59"/>
    <mergeCell ref="B13:B14"/>
    <mergeCell ref="C12:D12"/>
    <mergeCell ref="B18:B29"/>
    <mergeCell ref="B31:B32"/>
    <mergeCell ref="B33:B34"/>
    <mergeCell ref="B68:D68"/>
    <mergeCell ref="B38:B39"/>
  </mergeCells>
  <hyperlinks>
    <hyperlink ref="D89" r:id="rId1" xr:uid="{0E8AA294-E174-41CC-9FC6-3843EBAB9DBB}"/>
  </hyperlinks>
  <pageMargins left="0.7" right="0.7" top="0.75" bottom="0.75" header="0.3" footer="0.3"/>
  <pageSetup paperSize="9" scale="47" orientation="portrait" r:id="rId2"/>
  <colBreaks count="1" manualBreakCount="1">
    <brk id="4" max="92"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59999389629810485"/>
    <pageSetUpPr fitToPage="1"/>
  </sheetPr>
  <dimension ref="A1:U101"/>
  <sheetViews>
    <sheetView zoomScaleNormal="100" workbookViewId="0">
      <selection activeCell="B30" sqref="F30"/>
    </sheetView>
  </sheetViews>
  <sheetFormatPr defaultColWidth="11" defaultRowHeight="15" x14ac:dyDescent="0.25"/>
  <cols>
    <col min="1" max="1" width="4.5" style="77" customWidth="1"/>
    <col min="2" max="2" width="11" style="77"/>
    <col min="3" max="3" width="24.75" style="77" customWidth="1"/>
    <col min="4" max="5" width="12.5" style="77" customWidth="1"/>
    <col min="6" max="6" width="18.5" style="77" customWidth="1"/>
    <col min="7" max="21" width="12.5" style="77" customWidth="1"/>
    <col min="22" max="16384" width="11" style="77"/>
  </cols>
  <sheetData>
    <row r="1" spans="1:21" ht="21" x14ac:dyDescent="0.35">
      <c r="A1" s="3" t="s">
        <v>0</v>
      </c>
      <c r="B1" s="126"/>
      <c r="C1" s="126"/>
      <c r="D1" s="102"/>
      <c r="E1" s="126"/>
      <c r="F1" s="126"/>
      <c r="G1" s="126"/>
      <c r="H1" s="126"/>
      <c r="I1" s="126"/>
      <c r="J1" s="126"/>
      <c r="K1" s="126"/>
      <c r="L1" s="126"/>
      <c r="M1" s="126"/>
      <c r="N1" s="126"/>
      <c r="O1" s="126"/>
      <c r="P1" s="126"/>
      <c r="Q1" s="126"/>
      <c r="R1" s="126"/>
      <c r="S1" s="126"/>
      <c r="T1" s="126"/>
      <c r="U1" s="126"/>
    </row>
    <row r="2" spans="1:21" x14ac:dyDescent="0.25">
      <c r="A2" s="102" t="s">
        <v>1</v>
      </c>
      <c r="B2" s="126"/>
      <c r="C2" s="126"/>
      <c r="D2" s="102"/>
      <c r="E2" s="126"/>
      <c r="F2" s="126"/>
      <c r="G2" s="126"/>
      <c r="H2" s="126"/>
      <c r="I2" s="126"/>
      <c r="J2" s="126"/>
      <c r="K2" s="126"/>
      <c r="L2" s="126"/>
      <c r="M2" s="126"/>
      <c r="N2" s="126"/>
      <c r="O2" s="126"/>
      <c r="P2" s="126"/>
      <c r="Q2" s="126"/>
      <c r="R2" s="126"/>
      <c r="S2" s="126"/>
      <c r="T2" s="126"/>
      <c r="U2" s="126"/>
    </row>
    <row r="3" spans="1:21" x14ac:dyDescent="0.25">
      <c r="A3" s="126"/>
      <c r="B3" s="126"/>
      <c r="C3" s="126"/>
      <c r="D3" s="126"/>
      <c r="E3" s="126"/>
      <c r="F3" s="126"/>
      <c r="G3" s="126"/>
      <c r="H3" s="126"/>
      <c r="I3" s="126"/>
      <c r="J3" s="126"/>
      <c r="K3" s="126"/>
      <c r="L3" s="126"/>
      <c r="M3" s="126"/>
      <c r="N3" s="126"/>
      <c r="O3" s="126"/>
      <c r="P3" s="126"/>
      <c r="Q3" s="126"/>
      <c r="R3" s="126"/>
      <c r="S3" s="126"/>
      <c r="T3" s="126"/>
      <c r="U3" s="126"/>
    </row>
    <row r="4" spans="1:21" ht="21" customHeight="1" x14ac:dyDescent="0.25">
      <c r="A4" s="126"/>
      <c r="B4" s="154" t="s">
        <v>2</v>
      </c>
      <c r="C4" s="155"/>
      <c r="D4" s="155"/>
      <c r="E4" s="155"/>
      <c r="F4" s="155"/>
      <c r="G4" s="155"/>
      <c r="H4" s="155"/>
      <c r="I4" s="155"/>
      <c r="J4" s="155"/>
      <c r="K4" s="156"/>
      <c r="L4" s="79"/>
      <c r="M4" s="79"/>
      <c r="N4" s="79"/>
      <c r="O4" s="79"/>
      <c r="P4" s="126"/>
      <c r="Q4" s="126"/>
      <c r="R4" s="126"/>
      <c r="S4" s="126"/>
      <c r="T4" s="126"/>
      <c r="U4" s="126"/>
    </row>
    <row r="5" spans="1:21" ht="15.75" customHeight="1" x14ac:dyDescent="0.25">
      <c r="A5" s="126"/>
      <c r="B5" s="157" t="s">
        <v>3</v>
      </c>
      <c r="C5" s="157"/>
      <c r="D5" s="158" t="s">
        <v>4</v>
      </c>
      <c r="E5" s="159"/>
      <c r="F5" s="159"/>
      <c r="G5" s="159"/>
      <c r="H5" s="159"/>
      <c r="I5" s="159"/>
      <c r="J5" s="159"/>
      <c r="K5" s="160"/>
      <c r="L5" s="127"/>
      <c r="M5" s="127"/>
      <c r="N5" s="127"/>
      <c r="O5" s="127"/>
      <c r="P5" s="126"/>
      <c r="Q5" s="126"/>
      <c r="R5" s="126"/>
      <c r="S5" s="126"/>
      <c r="T5" s="126"/>
      <c r="U5" s="126"/>
    </row>
    <row r="6" spans="1:21" ht="15.75" customHeight="1" x14ac:dyDescent="0.25">
      <c r="A6" s="126"/>
      <c r="B6" s="157" t="s">
        <v>5</v>
      </c>
      <c r="C6" s="157"/>
      <c r="D6" s="161">
        <v>43591</v>
      </c>
      <c r="E6" s="162"/>
      <c r="F6" s="162"/>
      <c r="G6" s="162"/>
      <c r="H6" s="162"/>
      <c r="I6" s="162"/>
      <c r="J6" s="162"/>
      <c r="K6" s="163"/>
      <c r="L6" s="127"/>
      <c r="M6" s="127"/>
      <c r="N6" s="127"/>
      <c r="O6" s="127"/>
      <c r="P6" s="126"/>
      <c r="Q6" s="126"/>
      <c r="R6" s="126"/>
      <c r="S6" s="126"/>
      <c r="T6" s="126"/>
      <c r="U6" s="126"/>
    </row>
    <row r="7" spans="1:21" x14ac:dyDescent="0.25">
      <c r="A7" s="126"/>
      <c r="B7" s="164" t="s">
        <v>6</v>
      </c>
      <c r="C7" s="165"/>
      <c r="D7" s="168" t="s">
        <v>7</v>
      </c>
      <c r="E7" s="169"/>
      <c r="F7" s="169"/>
      <c r="G7" s="169"/>
      <c r="H7" s="169"/>
      <c r="I7" s="169"/>
      <c r="J7" s="169"/>
      <c r="K7" s="170"/>
      <c r="L7" s="128"/>
      <c r="M7" s="128"/>
      <c r="N7" s="128"/>
      <c r="O7" s="128"/>
      <c r="P7" s="126"/>
      <c r="Q7" s="126"/>
      <c r="R7" s="126"/>
      <c r="S7" s="126"/>
      <c r="T7" s="126"/>
      <c r="U7" s="126"/>
    </row>
    <row r="8" spans="1:21" ht="15.75" customHeight="1" x14ac:dyDescent="0.25">
      <c r="A8" s="126"/>
      <c r="B8" s="166"/>
      <c r="C8" s="167"/>
      <c r="D8" s="168" t="s">
        <v>8</v>
      </c>
      <c r="E8" s="169"/>
      <c r="F8" s="169"/>
      <c r="G8" s="169"/>
      <c r="H8" s="169"/>
      <c r="I8" s="169"/>
      <c r="J8" s="169"/>
      <c r="K8" s="170"/>
      <c r="L8" s="128"/>
      <c r="M8" s="128"/>
      <c r="N8" s="128"/>
      <c r="O8" s="128"/>
      <c r="P8" s="126"/>
      <c r="Q8" s="126"/>
      <c r="R8" s="126"/>
      <c r="S8" s="126"/>
      <c r="T8" s="126"/>
      <c r="U8" s="126"/>
    </row>
    <row r="9" spans="1:21" ht="15.75" customHeight="1" x14ac:dyDescent="0.25">
      <c r="A9" s="126"/>
      <c r="B9" s="186" t="s">
        <v>9</v>
      </c>
      <c r="C9" s="186"/>
      <c r="D9" s="187" t="s">
        <v>10</v>
      </c>
      <c r="E9" s="188"/>
      <c r="F9" s="188"/>
      <c r="G9" s="188"/>
      <c r="H9" s="188"/>
      <c r="I9" s="188"/>
      <c r="J9" s="188"/>
      <c r="K9" s="189"/>
      <c r="L9" s="78"/>
      <c r="M9" s="78"/>
      <c r="N9" s="78"/>
      <c r="O9" s="78"/>
      <c r="P9" s="126"/>
      <c r="Q9" s="126"/>
      <c r="R9" s="126"/>
      <c r="S9" s="126"/>
      <c r="T9" s="126"/>
      <c r="U9" s="126"/>
    </row>
    <row r="10" spans="1:21" ht="15.75" customHeight="1" x14ac:dyDescent="0.25">
      <c r="A10" s="126"/>
      <c r="B10" s="186" t="s">
        <v>11</v>
      </c>
      <c r="C10" s="186"/>
      <c r="D10" s="158" t="s">
        <v>12</v>
      </c>
      <c r="E10" s="159"/>
      <c r="F10" s="159"/>
      <c r="G10" s="159"/>
      <c r="H10" s="159"/>
      <c r="I10" s="159"/>
      <c r="J10" s="159"/>
      <c r="K10" s="160"/>
      <c r="L10" s="127"/>
      <c r="M10" s="127"/>
      <c r="N10" s="127"/>
      <c r="O10" s="127"/>
      <c r="P10" s="126"/>
      <c r="Q10" s="126"/>
      <c r="R10" s="126"/>
      <c r="S10" s="126"/>
      <c r="T10" s="126"/>
      <c r="U10" s="126"/>
    </row>
    <row r="11" spans="1:21" x14ac:dyDescent="0.25">
      <c r="A11" s="126"/>
      <c r="B11" s="190" t="s">
        <v>13</v>
      </c>
      <c r="C11" s="190"/>
      <c r="D11" s="191" t="s">
        <v>14</v>
      </c>
      <c r="E11" s="192"/>
      <c r="F11" s="192"/>
      <c r="G11" s="192"/>
      <c r="H11" s="192"/>
      <c r="I11" s="192"/>
      <c r="J11" s="192"/>
      <c r="K11" s="193"/>
      <c r="L11" s="128"/>
      <c r="M11" s="128"/>
      <c r="N11" s="128"/>
      <c r="O11" s="128"/>
      <c r="P11" s="126"/>
      <c r="Q11" s="126"/>
      <c r="R11" s="126"/>
      <c r="S11" s="126"/>
      <c r="T11" s="126"/>
      <c r="U11" s="126"/>
    </row>
    <row r="12" spans="1:21" x14ac:dyDescent="0.25">
      <c r="A12" s="126"/>
      <c r="B12" s="190"/>
      <c r="C12" s="190"/>
      <c r="D12" s="194"/>
      <c r="E12" s="195"/>
      <c r="F12" s="195"/>
      <c r="G12" s="195"/>
      <c r="H12" s="195"/>
      <c r="I12" s="195"/>
      <c r="J12" s="195"/>
      <c r="K12" s="196"/>
      <c r="L12" s="128"/>
      <c r="M12" s="128"/>
      <c r="N12" s="128"/>
      <c r="O12" s="128"/>
      <c r="P12" s="126"/>
      <c r="Q12" s="126"/>
      <c r="R12" s="126"/>
      <c r="S12" s="126"/>
      <c r="T12" s="126"/>
      <c r="U12" s="126"/>
    </row>
    <row r="13" spans="1:21" x14ac:dyDescent="0.25">
      <c r="A13" s="126"/>
      <c r="B13" s="190"/>
      <c r="C13" s="190"/>
      <c r="D13" s="197"/>
      <c r="E13" s="198"/>
      <c r="F13" s="198"/>
      <c r="G13" s="198"/>
      <c r="H13" s="198"/>
      <c r="I13" s="198"/>
      <c r="J13" s="198"/>
      <c r="K13" s="199"/>
      <c r="L13" s="128"/>
      <c r="M13" s="128"/>
      <c r="N13" s="128"/>
      <c r="O13" s="128"/>
      <c r="P13" s="126"/>
      <c r="Q13" s="126"/>
      <c r="R13" s="126"/>
      <c r="S13" s="126"/>
      <c r="T13" s="126"/>
      <c r="U13" s="126"/>
    </row>
    <row r="14" spans="1:21" ht="15.75" customHeight="1" x14ac:dyDescent="0.25">
      <c r="A14" s="126"/>
      <c r="B14" s="171" t="s">
        <v>15</v>
      </c>
      <c r="C14" s="171"/>
      <c r="D14" s="172" t="s">
        <v>120</v>
      </c>
      <c r="E14" s="162"/>
      <c r="F14" s="162"/>
      <c r="G14" s="162"/>
      <c r="H14" s="162"/>
      <c r="I14" s="162"/>
      <c r="J14" s="162"/>
      <c r="K14" s="163"/>
      <c r="L14" s="127"/>
      <c r="M14" s="127"/>
      <c r="N14" s="127"/>
      <c r="O14" s="127"/>
      <c r="P14" s="126"/>
      <c r="Q14" s="126"/>
      <c r="R14" s="126"/>
      <c r="S14" s="126"/>
      <c r="T14" s="126"/>
      <c r="U14" s="126"/>
    </row>
    <row r="15" spans="1:21" x14ac:dyDescent="0.25">
      <c r="A15" s="126"/>
      <c r="B15" s="171"/>
      <c r="C15" s="171"/>
      <c r="D15" s="173" t="s">
        <v>223</v>
      </c>
      <c r="E15" s="174"/>
      <c r="F15" s="174"/>
      <c r="G15" s="174"/>
      <c r="H15" s="174"/>
      <c r="I15" s="174"/>
      <c r="J15" s="174"/>
      <c r="K15" s="175"/>
      <c r="L15" s="128"/>
      <c r="M15" s="128"/>
      <c r="N15" s="128"/>
      <c r="O15" s="128"/>
      <c r="P15" s="126"/>
      <c r="Q15" s="126"/>
      <c r="R15" s="126"/>
      <c r="S15" s="126"/>
      <c r="T15" s="126"/>
      <c r="U15" s="126"/>
    </row>
    <row r="16" spans="1:21" x14ac:dyDescent="0.25">
      <c r="A16" s="126"/>
      <c r="B16" s="171"/>
      <c r="C16" s="171"/>
      <c r="D16" s="176"/>
      <c r="E16" s="177"/>
      <c r="F16" s="177"/>
      <c r="G16" s="177"/>
      <c r="H16" s="177"/>
      <c r="I16" s="177"/>
      <c r="J16" s="177"/>
      <c r="K16" s="178"/>
      <c r="L16" s="128"/>
      <c r="M16" s="128"/>
      <c r="N16" s="128"/>
      <c r="O16" s="114"/>
      <c r="P16" s="126"/>
      <c r="Q16" s="126"/>
      <c r="R16" s="126"/>
      <c r="S16" s="126"/>
      <c r="T16" s="126"/>
      <c r="U16" s="126"/>
    </row>
    <row r="17" spans="1:21" ht="21" customHeight="1" x14ac:dyDescent="0.25">
      <c r="A17" s="126"/>
      <c r="B17" s="154" t="s">
        <v>16</v>
      </c>
      <c r="C17" s="155"/>
      <c r="D17" s="155"/>
      <c r="E17" s="155"/>
      <c r="F17" s="155"/>
      <c r="G17" s="155"/>
      <c r="H17" s="155"/>
      <c r="I17" s="155"/>
      <c r="J17" s="155"/>
      <c r="K17" s="156"/>
      <c r="L17" s="79"/>
      <c r="M17" s="79"/>
      <c r="N17" s="79"/>
      <c r="O17" s="79"/>
      <c r="P17" s="126"/>
      <c r="Q17" s="126"/>
      <c r="R17" s="126"/>
      <c r="S17" s="126"/>
      <c r="T17" s="126"/>
      <c r="U17" s="126"/>
    </row>
    <row r="18" spans="1:21" ht="15" customHeight="1" x14ac:dyDescent="0.25">
      <c r="A18" s="126"/>
      <c r="B18" s="179" t="s">
        <v>17</v>
      </c>
      <c r="C18" s="179"/>
      <c r="D18" s="180" t="s">
        <v>18</v>
      </c>
      <c r="E18" s="181"/>
      <c r="F18" s="181"/>
      <c r="G18" s="181"/>
      <c r="H18" s="181"/>
      <c r="I18" s="181"/>
      <c r="J18" s="181"/>
      <c r="K18" s="182"/>
      <c r="L18" s="79"/>
      <c r="M18" s="79"/>
      <c r="N18" s="79"/>
      <c r="O18" s="79"/>
      <c r="P18" s="126"/>
      <c r="Q18" s="126"/>
      <c r="R18" s="126"/>
      <c r="S18" s="126"/>
      <c r="T18" s="126"/>
      <c r="U18" s="126"/>
    </row>
    <row r="19" spans="1:21" ht="15" customHeight="1" x14ac:dyDescent="0.25">
      <c r="A19" s="126"/>
      <c r="B19" s="179"/>
      <c r="C19" s="179"/>
      <c r="D19" s="183"/>
      <c r="E19" s="184"/>
      <c r="F19" s="184"/>
      <c r="G19" s="184"/>
      <c r="H19" s="184"/>
      <c r="I19" s="184"/>
      <c r="J19" s="184"/>
      <c r="K19" s="185"/>
      <c r="L19" s="79"/>
      <c r="M19" s="79"/>
      <c r="N19" s="79"/>
      <c r="O19" s="79"/>
      <c r="P19" s="126"/>
      <c r="Q19" s="126"/>
      <c r="R19" s="126"/>
      <c r="S19" s="126"/>
      <c r="T19" s="126"/>
      <c r="U19" s="126"/>
    </row>
    <row r="20" spans="1:21" x14ac:dyDescent="0.25">
      <c r="A20" s="126"/>
      <c r="B20" s="206"/>
      <c r="C20" s="206"/>
      <c r="D20" s="207" t="s">
        <v>19</v>
      </c>
      <c r="E20" s="207"/>
      <c r="F20" s="207"/>
      <c r="G20" s="115" t="s">
        <v>20</v>
      </c>
      <c r="H20" s="123" t="s">
        <v>21</v>
      </c>
      <c r="I20" s="123" t="s">
        <v>22</v>
      </c>
      <c r="J20" s="123" t="s">
        <v>23</v>
      </c>
      <c r="K20" s="123" t="s">
        <v>24</v>
      </c>
      <c r="L20" s="79"/>
      <c r="M20" s="79"/>
      <c r="N20" s="79"/>
      <c r="O20" s="79"/>
      <c r="P20" s="126"/>
      <c r="Q20" s="126"/>
      <c r="R20" s="126"/>
      <c r="S20" s="126"/>
      <c r="T20" s="126"/>
      <c r="U20" s="126"/>
    </row>
    <row r="21" spans="1:21" ht="15.75" customHeight="1" x14ac:dyDescent="0.25">
      <c r="A21" s="126"/>
      <c r="B21" s="179" t="s">
        <v>25</v>
      </c>
      <c r="C21" s="179"/>
      <c r="D21" s="208" t="str">
        <f>IF(D18="Please select","Select Functional Unit above",D18)</f>
        <v>MW</v>
      </c>
      <c r="E21" s="208"/>
      <c r="F21" s="208"/>
      <c r="G21" s="116">
        <v>10228</v>
      </c>
      <c r="H21" s="95">
        <v>822</v>
      </c>
      <c r="I21" s="95"/>
      <c r="J21" s="95"/>
      <c r="K21" s="95"/>
      <c r="L21" s="80"/>
      <c r="M21" s="80"/>
      <c r="N21" s="80"/>
      <c r="O21" s="80"/>
      <c r="P21" s="126"/>
      <c r="Q21" s="126"/>
      <c r="R21" s="126"/>
      <c r="S21" s="126"/>
      <c r="T21" s="126"/>
      <c r="U21" s="126"/>
    </row>
    <row r="22" spans="1:21" ht="15.75" customHeight="1" x14ac:dyDescent="0.25">
      <c r="A22" s="126"/>
      <c r="B22" s="179"/>
      <c r="C22" s="179"/>
      <c r="D22" s="208"/>
      <c r="E22" s="208"/>
      <c r="F22" s="208"/>
      <c r="G22" s="107"/>
      <c r="H22" s="109"/>
      <c r="I22" s="107" t="s">
        <v>26</v>
      </c>
      <c r="J22" s="107" t="s">
        <v>26</v>
      </c>
      <c r="K22" s="107" t="s">
        <v>26</v>
      </c>
      <c r="L22" s="80"/>
      <c r="M22" s="80"/>
      <c r="N22" s="80"/>
      <c r="O22" s="80"/>
      <c r="P22" s="126"/>
      <c r="Q22" s="126"/>
      <c r="R22" s="126"/>
      <c r="S22" s="126"/>
      <c r="T22" s="126"/>
      <c r="U22" s="126"/>
    </row>
    <row r="23" spans="1:21" ht="15" customHeight="1" x14ac:dyDescent="0.25">
      <c r="A23" s="126"/>
      <c r="B23" s="179" t="s">
        <v>27</v>
      </c>
      <c r="C23" s="179"/>
      <c r="D23" s="180" t="str">
        <f>IF(D18="Please select","Select Functional Unit above",D18)</f>
        <v>MW</v>
      </c>
      <c r="E23" s="182"/>
      <c r="F23" s="200" t="s">
        <v>28</v>
      </c>
      <c r="G23" s="96"/>
      <c r="H23" s="95"/>
      <c r="I23" s="95"/>
      <c r="J23" s="95"/>
      <c r="K23" s="95"/>
      <c r="L23" s="80"/>
      <c r="M23" s="80"/>
      <c r="N23" s="80"/>
      <c r="O23" s="80"/>
      <c r="P23" s="126"/>
      <c r="Q23" s="126"/>
      <c r="R23" s="126"/>
      <c r="S23" s="126"/>
      <c r="T23" s="126"/>
      <c r="U23" s="126"/>
    </row>
    <row r="24" spans="1:21" x14ac:dyDescent="0.25">
      <c r="A24" s="126"/>
      <c r="B24" s="179"/>
      <c r="C24" s="179"/>
      <c r="D24" s="183"/>
      <c r="E24" s="185"/>
      <c r="F24" s="201"/>
      <c r="G24" s="107"/>
      <c r="H24" s="107" t="s">
        <v>26</v>
      </c>
      <c r="I24" s="107" t="s">
        <v>26</v>
      </c>
      <c r="J24" s="107" t="s">
        <v>26</v>
      </c>
      <c r="K24" s="107" t="s">
        <v>26</v>
      </c>
      <c r="L24" s="80"/>
      <c r="M24" s="80"/>
      <c r="N24" s="80"/>
      <c r="O24" s="80"/>
      <c r="P24" s="126"/>
      <c r="Q24" s="126"/>
      <c r="R24" s="126"/>
      <c r="S24" s="126"/>
      <c r="T24" s="126"/>
      <c r="U24" s="126"/>
    </row>
    <row r="25" spans="1:21" ht="15.75" customHeight="1" x14ac:dyDescent="0.25">
      <c r="A25" s="126"/>
      <c r="B25" s="179" t="s">
        <v>31</v>
      </c>
      <c r="C25" s="179"/>
      <c r="D25" s="180" t="s">
        <v>32</v>
      </c>
      <c r="E25" s="182"/>
      <c r="F25" s="200" t="s">
        <v>33</v>
      </c>
      <c r="G25" s="96"/>
      <c r="H25" s="95"/>
      <c r="I25" s="95"/>
      <c r="J25" s="95"/>
      <c r="K25" s="95"/>
      <c r="L25" s="81"/>
      <c r="M25" s="81"/>
      <c r="N25" s="81"/>
      <c r="O25" s="81"/>
      <c r="P25" s="126"/>
      <c r="Q25" s="126"/>
      <c r="R25" s="126"/>
      <c r="S25" s="126"/>
      <c r="T25" s="126"/>
      <c r="U25" s="126"/>
    </row>
    <row r="26" spans="1:21" ht="15.75" customHeight="1" x14ac:dyDescent="0.25">
      <c r="A26" s="126"/>
      <c r="B26" s="179"/>
      <c r="C26" s="179"/>
      <c r="D26" s="183"/>
      <c r="E26" s="185"/>
      <c r="F26" s="201"/>
      <c r="G26" s="107" t="s">
        <v>26</v>
      </c>
      <c r="H26" s="107" t="s">
        <v>26</v>
      </c>
      <c r="I26" s="107" t="s">
        <v>26</v>
      </c>
      <c r="J26" s="107" t="s">
        <v>26</v>
      </c>
      <c r="K26" s="107" t="s">
        <v>26</v>
      </c>
      <c r="L26" s="81"/>
      <c r="M26" s="81"/>
      <c r="N26" s="81"/>
      <c r="O26" s="81"/>
      <c r="P26" s="126"/>
      <c r="Q26" s="126"/>
      <c r="R26" s="126"/>
      <c r="S26" s="126"/>
      <c r="T26" s="126"/>
      <c r="U26" s="126"/>
    </row>
    <row r="27" spans="1:21" x14ac:dyDescent="0.25">
      <c r="A27" s="126"/>
      <c r="B27" s="202" t="s">
        <v>34</v>
      </c>
      <c r="C27" s="202"/>
      <c r="D27" s="203" t="s">
        <v>35</v>
      </c>
      <c r="E27" s="204"/>
      <c r="F27" s="204"/>
      <c r="G27" s="204"/>
      <c r="H27" s="204"/>
      <c r="I27" s="204"/>
      <c r="J27" s="204"/>
      <c r="K27" s="205"/>
      <c r="L27" s="82"/>
      <c r="M27" s="82"/>
      <c r="N27" s="82"/>
      <c r="O27" s="82"/>
      <c r="P27" s="126"/>
      <c r="Q27" s="126"/>
      <c r="R27" s="126"/>
      <c r="S27" s="126"/>
      <c r="T27" s="126"/>
      <c r="U27" s="126"/>
    </row>
    <row r="28" spans="1:21" ht="15.75" customHeight="1" x14ac:dyDescent="0.25">
      <c r="A28" s="126"/>
      <c r="B28" s="202" t="s">
        <v>36</v>
      </c>
      <c r="C28" s="202"/>
      <c r="D28" s="158" t="s">
        <v>37</v>
      </c>
      <c r="E28" s="159"/>
      <c r="F28" s="159"/>
      <c r="G28" s="159"/>
      <c r="H28" s="159"/>
      <c r="I28" s="159"/>
      <c r="J28" s="159"/>
      <c r="K28" s="160"/>
      <c r="L28" s="81"/>
      <c r="M28" s="81"/>
      <c r="N28" s="81"/>
      <c r="O28" s="81"/>
      <c r="P28" s="126"/>
      <c r="Q28" s="126"/>
      <c r="R28" s="126"/>
      <c r="S28" s="126"/>
      <c r="T28" s="126"/>
      <c r="U28" s="126"/>
    </row>
    <row r="29" spans="1:21" x14ac:dyDescent="0.25">
      <c r="A29" s="126"/>
      <c r="B29" s="202" t="s">
        <v>38</v>
      </c>
      <c r="C29" s="202"/>
      <c r="D29" s="203">
        <v>10</v>
      </c>
      <c r="E29" s="204"/>
      <c r="F29" s="204"/>
      <c r="G29" s="204"/>
      <c r="H29" s="204"/>
      <c r="I29" s="204"/>
      <c r="J29" s="204"/>
      <c r="K29" s="205"/>
      <c r="L29" s="82"/>
      <c r="M29" s="82"/>
      <c r="N29" s="82"/>
      <c r="O29" s="82"/>
      <c r="P29" s="126"/>
      <c r="Q29" s="126"/>
      <c r="R29" s="126"/>
      <c r="S29" s="126"/>
      <c r="T29" s="126"/>
      <c r="U29" s="126"/>
    </row>
    <row r="30" spans="1:21" x14ac:dyDescent="0.25">
      <c r="A30" s="126"/>
      <c r="B30" s="202" t="s">
        <v>39</v>
      </c>
      <c r="C30" s="202"/>
      <c r="D30" s="203">
        <v>8030</v>
      </c>
      <c r="E30" s="204"/>
      <c r="F30" s="204"/>
      <c r="G30" s="204"/>
      <c r="H30" s="204"/>
      <c r="I30" s="204"/>
      <c r="J30" s="204"/>
      <c r="K30" s="205"/>
      <c r="L30" s="82"/>
      <c r="M30" s="82"/>
      <c r="N30" s="82"/>
      <c r="O30" s="82"/>
      <c r="P30" s="126"/>
      <c r="Q30" s="126"/>
      <c r="R30" s="126"/>
      <c r="S30" s="126"/>
      <c r="T30" s="126"/>
      <c r="U30" s="126"/>
    </row>
    <row r="31" spans="1:21" x14ac:dyDescent="0.25">
      <c r="A31" s="126"/>
      <c r="B31" s="202" t="s">
        <v>40</v>
      </c>
      <c r="C31" s="202"/>
      <c r="D31" s="111">
        <v>1</v>
      </c>
      <c r="E31" s="112"/>
      <c r="F31" s="112"/>
      <c r="G31" s="112"/>
      <c r="H31" s="112"/>
      <c r="I31" s="112"/>
      <c r="J31" s="112"/>
      <c r="K31" s="113"/>
      <c r="L31" s="82"/>
      <c r="M31" s="82"/>
      <c r="N31" s="82"/>
      <c r="O31" s="82"/>
      <c r="P31" s="126"/>
      <c r="Q31" s="126"/>
      <c r="R31" s="126"/>
      <c r="S31" s="126"/>
      <c r="T31" s="126"/>
      <c r="U31" s="126"/>
    </row>
    <row r="32" spans="1:21" x14ac:dyDescent="0.25">
      <c r="A32" s="126"/>
      <c r="B32" s="202" t="s">
        <v>41</v>
      </c>
      <c r="C32" s="202"/>
      <c r="D32" s="158" t="s">
        <v>42</v>
      </c>
      <c r="E32" s="159"/>
      <c r="F32" s="159"/>
      <c r="G32" s="159"/>
      <c r="H32" s="159"/>
      <c r="I32" s="159"/>
      <c r="J32" s="159"/>
      <c r="K32" s="160"/>
      <c r="L32" s="82"/>
      <c r="M32" s="82"/>
      <c r="N32" s="82"/>
      <c r="O32" s="82"/>
      <c r="P32" s="126"/>
      <c r="Q32" s="126"/>
      <c r="R32" s="126"/>
      <c r="S32" s="126"/>
      <c r="T32" s="126"/>
      <c r="U32" s="126"/>
    </row>
    <row r="33" spans="1:21" x14ac:dyDescent="0.25">
      <c r="A33" s="126"/>
      <c r="B33" s="179" t="s">
        <v>43</v>
      </c>
      <c r="C33" s="179"/>
      <c r="D33" s="173" t="s">
        <v>44</v>
      </c>
      <c r="E33" s="174"/>
      <c r="F33" s="174"/>
      <c r="G33" s="174"/>
      <c r="H33" s="174"/>
      <c r="I33" s="174"/>
      <c r="J33" s="174"/>
      <c r="K33" s="175"/>
      <c r="L33" s="128"/>
      <c r="M33" s="128"/>
      <c r="N33" s="128"/>
      <c r="O33" s="128"/>
      <c r="P33" s="126"/>
      <c r="Q33" s="126"/>
      <c r="R33" s="126"/>
      <c r="S33" s="126"/>
      <c r="T33" s="126"/>
      <c r="U33" s="126"/>
    </row>
    <row r="34" spans="1:21" x14ac:dyDescent="0.25">
      <c r="A34" s="126"/>
      <c r="B34" s="209"/>
      <c r="C34" s="209"/>
      <c r="D34" s="210"/>
      <c r="E34" s="211"/>
      <c r="F34" s="211"/>
      <c r="G34" s="211"/>
      <c r="H34" s="211"/>
      <c r="I34" s="211"/>
      <c r="J34" s="211"/>
      <c r="K34" s="212"/>
      <c r="L34" s="128"/>
      <c r="M34" s="128"/>
      <c r="N34" s="128"/>
      <c r="O34" s="128"/>
      <c r="P34" s="126"/>
      <c r="Q34" s="126"/>
      <c r="R34" s="126"/>
      <c r="S34" s="126"/>
      <c r="T34" s="126"/>
      <c r="U34" s="126"/>
    </row>
    <row r="35" spans="1:21" ht="21" customHeight="1" x14ac:dyDescent="0.25">
      <c r="A35" s="126"/>
      <c r="B35" s="213" t="s">
        <v>45</v>
      </c>
      <c r="C35" s="213"/>
      <c r="D35" s="213"/>
      <c r="E35" s="213"/>
      <c r="F35" s="213"/>
      <c r="G35" s="213"/>
      <c r="H35" s="213"/>
      <c r="I35" s="213"/>
      <c r="J35" s="213"/>
      <c r="K35" s="213"/>
      <c r="L35" s="213"/>
      <c r="M35" s="213"/>
      <c r="N35" s="213"/>
      <c r="O35" s="213"/>
      <c r="P35" s="213"/>
      <c r="Q35" s="213"/>
      <c r="R35" s="213"/>
      <c r="S35" s="213"/>
      <c r="T35" s="213"/>
      <c r="U35" s="213"/>
    </row>
    <row r="36" spans="1:21" ht="15.75" customHeight="1" x14ac:dyDescent="0.25">
      <c r="A36" s="126"/>
      <c r="B36" s="214" t="s">
        <v>46</v>
      </c>
      <c r="C36" s="214"/>
      <c r="D36" s="214"/>
      <c r="E36" s="214"/>
      <c r="F36" s="214"/>
      <c r="G36" s="216" t="s">
        <v>47</v>
      </c>
      <c r="H36" s="216"/>
      <c r="I36" s="216"/>
      <c r="J36" s="216"/>
      <c r="K36" s="216"/>
      <c r="L36" s="217">
        <v>2030</v>
      </c>
      <c r="M36" s="217"/>
      <c r="N36" s="217"/>
      <c r="O36" s="217"/>
      <c r="P36" s="217"/>
      <c r="Q36" s="216">
        <v>2050</v>
      </c>
      <c r="R36" s="216"/>
      <c r="S36" s="216"/>
      <c r="T36" s="216"/>
      <c r="U36" s="216"/>
    </row>
    <row r="37" spans="1:21" ht="15.75" customHeight="1" x14ac:dyDescent="0.25">
      <c r="A37" s="126"/>
      <c r="B37" s="214"/>
      <c r="C37" s="214"/>
      <c r="D37" s="215"/>
      <c r="E37" s="215"/>
      <c r="F37" s="215"/>
      <c r="G37" s="115" t="s">
        <v>20</v>
      </c>
      <c r="H37" s="123" t="s">
        <v>21</v>
      </c>
      <c r="I37" s="123" t="s">
        <v>22</v>
      </c>
      <c r="J37" s="123" t="s">
        <v>23</v>
      </c>
      <c r="K37" s="123" t="s">
        <v>24</v>
      </c>
      <c r="L37" s="115" t="s">
        <v>20</v>
      </c>
      <c r="M37" s="123" t="s">
        <v>21</v>
      </c>
      <c r="N37" s="124" t="s">
        <v>22</v>
      </c>
      <c r="O37" s="124" t="s">
        <v>23</v>
      </c>
      <c r="P37" s="124" t="s">
        <v>24</v>
      </c>
      <c r="Q37" s="115" t="s">
        <v>20</v>
      </c>
      <c r="R37" s="123" t="s">
        <v>21</v>
      </c>
      <c r="S37" s="123" t="s">
        <v>22</v>
      </c>
      <c r="T37" s="123" t="s">
        <v>23</v>
      </c>
      <c r="U37" s="123" t="s">
        <v>24</v>
      </c>
    </row>
    <row r="38" spans="1:21" ht="15.75" customHeight="1" x14ac:dyDescent="0.25">
      <c r="A38" s="126"/>
      <c r="B38" s="171" t="s">
        <v>48</v>
      </c>
      <c r="C38" s="224"/>
      <c r="D38" s="218" t="s">
        <v>49</v>
      </c>
      <c r="E38" s="220" t="str">
        <f>IF(D18="Please select","Please select 'Functional Unit' above",D18)</f>
        <v>MW</v>
      </c>
      <c r="F38" s="221"/>
      <c r="G38" s="94">
        <v>1.2</v>
      </c>
      <c r="H38" s="106">
        <v>1.4</v>
      </c>
      <c r="I38" s="106"/>
      <c r="J38" s="106"/>
      <c r="K38" s="106"/>
      <c r="L38" s="110">
        <v>1.2</v>
      </c>
      <c r="M38" s="106">
        <v>1.4</v>
      </c>
      <c r="N38" s="106"/>
      <c r="O38" s="106"/>
      <c r="P38" s="106"/>
      <c r="Q38" s="110">
        <v>1.2</v>
      </c>
      <c r="R38" s="106">
        <v>1.4</v>
      </c>
      <c r="S38" s="106"/>
      <c r="T38" s="106"/>
      <c r="U38" s="106"/>
    </row>
    <row r="39" spans="1:21" ht="15" customHeight="1" x14ac:dyDescent="0.25">
      <c r="A39" s="126"/>
      <c r="B39" s="171"/>
      <c r="C39" s="224"/>
      <c r="D39" s="219"/>
      <c r="E39" s="222"/>
      <c r="F39" s="223"/>
      <c r="G39" s="107"/>
      <c r="H39"/>
      <c r="I39" s="107"/>
      <c r="J39" s="107"/>
      <c r="K39" s="107"/>
      <c r="L39" s="107"/>
      <c r="M39"/>
      <c r="N39" s="107"/>
      <c r="O39" s="107"/>
      <c r="P39" s="107"/>
      <c r="Q39" s="107"/>
      <c r="R39"/>
      <c r="S39" s="107"/>
      <c r="T39" s="107"/>
      <c r="U39" s="107"/>
    </row>
    <row r="40" spans="1:21" ht="15" customHeight="1" x14ac:dyDescent="0.25">
      <c r="A40" s="126"/>
      <c r="B40" s="171" t="s">
        <v>50</v>
      </c>
      <c r="C40" s="171"/>
      <c r="D40" s="218" t="s">
        <v>49</v>
      </c>
      <c r="E40" s="220" t="str">
        <f>IF(D18="Please select","Please select 'Functional Unit' above",D18)</f>
        <v>MW</v>
      </c>
      <c r="F40" s="221"/>
      <c r="G40" s="94"/>
      <c r="H40" s="109"/>
      <c r="I40" s="106"/>
      <c r="J40" s="106"/>
      <c r="K40" s="106"/>
      <c r="L40" s="94"/>
      <c r="M40" s="109"/>
      <c r="N40" s="106"/>
      <c r="O40" s="106"/>
      <c r="P40" s="106"/>
      <c r="Q40" s="94"/>
      <c r="R40" s="109"/>
      <c r="S40" s="106"/>
      <c r="T40" s="106"/>
      <c r="U40" s="106"/>
    </row>
    <row r="41" spans="1:21" ht="15" customHeight="1" x14ac:dyDescent="0.25">
      <c r="A41" s="126"/>
      <c r="B41" s="171"/>
      <c r="C41" s="171"/>
      <c r="D41" s="219"/>
      <c r="E41" s="222"/>
      <c r="F41" s="223"/>
      <c r="G41" s="107"/>
      <c r="H41" s="106"/>
      <c r="I41" s="107"/>
      <c r="J41" s="107"/>
      <c r="K41" s="107"/>
      <c r="L41" s="107"/>
      <c r="M41" s="106"/>
      <c r="N41" s="107"/>
      <c r="O41" s="107"/>
      <c r="P41" s="107"/>
      <c r="Q41" s="107"/>
      <c r="R41" s="106"/>
      <c r="S41" s="107"/>
      <c r="T41" s="107"/>
      <c r="U41" s="107"/>
    </row>
    <row r="42" spans="1:21" ht="15.75" customHeight="1" x14ac:dyDescent="0.25">
      <c r="A42" s="126"/>
      <c r="B42" s="171" t="s">
        <v>51</v>
      </c>
      <c r="C42" s="171"/>
      <c r="D42" s="218" t="s">
        <v>49</v>
      </c>
      <c r="E42" s="220" t="str">
        <f>IF(D18="Please select","Please select 'Functional Unit' above",D18)</f>
        <v>MW</v>
      </c>
      <c r="F42" s="221"/>
      <c r="G42" s="94">
        <v>0.04</v>
      </c>
      <c r="H42" s="106">
        <v>7.0000000000000007E-2</v>
      </c>
      <c r="I42" s="106"/>
      <c r="J42" s="106"/>
      <c r="K42" s="106"/>
      <c r="L42" s="110">
        <v>0.04</v>
      </c>
      <c r="M42" s="117">
        <v>7.0000000000000007E-2</v>
      </c>
      <c r="N42" s="106"/>
      <c r="O42" s="106"/>
      <c r="P42" s="106"/>
      <c r="Q42" s="110">
        <v>0.04</v>
      </c>
      <c r="R42" s="117">
        <v>7.0000000000000007E-2</v>
      </c>
      <c r="S42" s="106"/>
      <c r="T42" s="106"/>
      <c r="U42" s="106"/>
    </row>
    <row r="43" spans="1:21" ht="15" customHeight="1" x14ac:dyDescent="0.25">
      <c r="A43" s="126"/>
      <c r="B43" s="171"/>
      <c r="C43" s="171"/>
      <c r="D43" s="219"/>
      <c r="E43" s="222"/>
      <c r="F43" s="223"/>
      <c r="G43" s="107"/>
      <c r="H43" s="106"/>
      <c r="I43" s="107"/>
      <c r="J43" s="107"/>
      <c r="K43" s="107"/>
      <c r="L43" s="107"/>
      <c r="M43" s="117"/>
      <c r="N43" s="107"/>
      <c r="O43" s="107"/>
      <c r="P43" s="107"/>
      <c r="Q43" s="107"/>
      <c r="R43" s="106"/>
      <c r="S43" s="107"/>
      <c r="T43" s="107"/>
      <c r="U43" s="107"/>
    </row>
    <row r="44" spans="1:21" ht="15.75" customHeight="1" x14ac:dyDescent="0.25">
      <c r="A44" s="126"/>
      <c r="B44" s="171" t="s">
        <v>52</v>
      </c>
      <c r="C44" s="171"/>
      <c r="D44" s="218" t="s">
        <v>49</v>
      </c>
      <c r="E44" s="220" t="str">
        <f>IF(D18="Please select","Please select 'Functional Unit' above",D18)</f>
        <v>MW</v>
      </c>
      <c r="F44" s="221"/>
      <c r="G44" s="94"/>
      <c r="H44" s="151"/>
      <c r="I44" s="106"/>
      <c r="J44" s="106"/>
      <c r="K44" s="106"/>
      <c r="L44" s="94"/>
      <c r="M44" s="106"/>
      <c r="N44" s="106"/>
      <c r="O44" s="106"/>
      <c r="P44" s="106"/>
      <c r="Q44" s="94"/>
      <c r="R44" s="106"/>
      <c r="S44" s="106"/>
      <c r="T44" s="106"/>
      <c r="U44" s="106"/>
    </row>
    <row r="45" spans="1:21" ht="15" customHeight="1" x14ac:dyDescent="0.25">
      <c r="A45" s="126"/>
      <c r="B45" s="171"/>
      <c r="C45" s="171"/>
      <c r="D45" s="219"/>
      <c r="E45" s="222"/>
      <c r="F45" s="223"/>
      <c r="G45" s="107"/>
      <c r="H45" s="109"/>
      <c r="I45" s="107"/>
      <c r="J45" s="107"/>
      <c r="K45" s="107"/>
      <c r="L45" s="109"/>
      <c r="M45" s="109"/>
      <c r="N45" s="107"/>
      <c r="O45" s="107"/>
      <c r="P45" s="107"/>
      <c r="Q45" s="107"/>
      <c r="R45" s="109"/>
      <c r="S45" s="107"/>
      <c r="T45" s="107"/>
      <c r="U45" s="107"/>
    </row>
    <row r="46" spans="1:21" ht="15" customHeight="1" x14ac:dyDescent="0.25">
      <c r="A46" s="126"/>
      <c r="B46" s="157" t="s">
        <v>53</v>
      </c>
      <c r="C46" s="157"/>
      <c r="D46" s="230" t="s">
        <v>224</v>
      </c>
      <c r="E46" s="230"/>
      <c r="F46" s="230"/>
      <c r="G46" s="230"/>
      <c r="H46" s="230"/>
      <c r="I46" s="230"/>
      <c r="J46" s="230"/>
      <c r="K46" s="230"/>
      <c r="L46" s="230"/>
      <c r="M46" s="230"/>
      <c r="N46" s="230"/>
      <c r="O46" s="230"/>
      <c r="P46" s="230"/>
      <c r="Q46" s="230"/>
      <c r="R46" s="230"/>
      <c r="S46" s="230"/>
      <c r="T46" s="230"/>
      <c r="U46" s="230"/>
    </row>
    <row r="47" spans="1:21" ht="39" customHeight="1" x14ac:dyDescent="0.25">
      <c r="A47" s="126"/>
      <c r="B47" s="157"/>
      <c r="C47" s="157"/>
      <c r="D47" s="230"/>
      <c r="E47" s="230"/>
      <c r="F47" s="230"/>
      <c r="G47" s="230"/>
      <c r="H47" s="230"/>
      <c r="I47" s="230"/>
      <c r="J47" s="230"/>
      <c r="K47" s="230"/>
      <c r="L47" s="230"/>
      <c r="M47" s="230"/>
      <c r="N47" s="230"/>
      <c r="O47" s="230"/>
      <c r="P47" s="230"/>
      <c r="Q47" s="230"/>
      <c r="R47" s="230"/>
      <c r="S47" s="230"/>
      <c r="T47" s="230"/>
      <c r="U47" s="230"/>
    </row>
    <row r="48" spans="1:21" ht="21" customHeight="1" x14ac:dyDescent="0.25">
      <c r="A48" s="126"/>
      <c r="B48" s="213" t="s">
        <v>55</v>
      </c>
      <c r="C48" s="213"/>
      <c r="D48" s="213"/>
      <c r="E48" s="213"/>
      <c r="F48" s="213"/>
      <c r="G48" s="213"/>
      <c r="H48" s="213"/>
      <c r="I48" s="213"/>
      <c r="J48" s="213"/>
      <c r="K48" s="213"/>
      <c r="L48" s="213"/>
      <c r="M48" s="213"/>
      <c r="N48" s="213"/>
      <c r="O48" s="213"/>
      <c r="P48" s="213"/>
      <c r="Q48" s="213"/>
      <c r="R48" s="213"/>
      <c r="S48" s="213"/>
      <c r="T48" s="213"/>
      <c r="U48" s="213"/>
    </row>
    <row r="49" spans="1:21" ht="15.75" customHeight="1" x14ac:dyDescent="0.25">
      <c r="A49" s="126"/>
      <c r="B49" s="231" t="s">
        <v>56</v>
      </c>
      <c r="C49" s="232"/>
      <c r="D49" s="237" t="s">
        <v>57</v>
      </c>
      <c r="E49" s="237"/>
      <c r="F49" s="237" t="s">
        <v>58</v>
      </c>
      <c r="G49" s="216" t="s">
        <v>47</v>
      </c>
      <c r="H49" s="216"/>
      <c r="I49" s="216"/>
      <c r="J49" s="216"/>
      <c r="K49" s="216"/>
      <c r="L49" s="217">
        <v>2030</v>
      </c>
      <c r="M49" s="217"/>
      <c r="N49" s="217"/>
      <c r="O49" s="217"/>
      <c r="P49" s="217"/>
      <c r="Q49" s="216">
        <v>2050</v>
      </c>
      <c r="R49" s="216"/>
      <c r="S49" s="216"/>
      <c r="T49" s="216"/>
      <c r="U49" s="216"/>
    </row>
    <row r="50" spans="1:21" x14ac:dyDescent="0.25">
      <c r="A50" s="126"/>
      <c r="B50" s="233"/>
      <c r="C50" s="234"/>
      <c r="D50" s="237"/>
      <c r="E50" s="237"/>
      <c r="F50" s="237"/>
      <c r="G50" s="115" t="s">
        <v>20</v>
      </c>
      <c r="H50" s="123" t="s">
        <v>21</v>
      </c>
      <c r="I50" s="123" t="s">
        <v>22</v>
      </c>
      <c r="J50" s="123" t="s">
        <v>23</v>
      </c>
      <c r="K50" s="123" t="s">
        <v>24</v>
      </c>
      <c r="L50" s="115" t="s">
        <v>20</v>
      </c>
      <c r="M50" s="123" t="s">
        <v>21</v>
      </c>
      <c r="N50" s="124" t="s">
        <v>22</v>
      </c>
      <c r="O50" s="124" t="s">
        <v>23</v>
      </c>
      <c r="P50" s="124" t="s">
        <v>24</v>
      </c>
      <c r="Q50" s="115" t="s">
        <v>20</v>
      </c>
      <c r="R50" s="123" t="s">
        <v>21</v>
      </c>
      <c r="S50" s="123" t="s">
        <v>22</v>
      </c>
      <c r="T50" s="123" t="s">
        <v>23</v>
      </c>
      <c r="U50" s="123" t="s">
        <v>24</v>
      </c>
    </row>
    <row r="51" spans="1:21" ht="15.75" customHeight="1" x14ac:dyDescent="0.25">
      <c r="A51" s="126"/>
      <c r="B51" s="233"/>
      <c r="C51" s="234"/>
      <c r="D51" s="238" t="s">
        <v>59</v>
      </c>
      <c r="E51" s="238"/>
      <c r="F51" s="225" t="s">
        <v>60</v>
      </c>
      <c r="G51" s="110">
        <v>-1</v>
      </c>
      <c r="H51" s="106">
        <v>-1</v>
      </c>
      <c r="I51" s="106"/>
      <c r="J51" s="106"/>
      <c r="K51" s="106"/>
      <c r="L51" s="110">
        <v>-1</v>
      </c>
      <c r="M51" s="106">
        <v>-1</v>
      </c>
      <c r="N51" s="106"/>
      <c r="O51" s="106"/>
      <c r="P51" s="106"/>
      <c r="Q51" s="110">
        <v>-1</v>
      </c>
      <c r="R51" s="106">
        <v>-1</v>
      </c>
      <c r="S51" s="106"/>
      <c r="T51" s="106"/>
      <c r="U51" s="106"/>
    </row>
    <row r="52" spans="1:21" x14ac:dyDescent="0.25">
      <c r="A52" s="126"/>
      <c r="B52" s="233"/>
      <c r="C52" s="234"/>
      <c r="D52" s="238"/>
      <c r="E52" s="238"/>
      <c r="F52" s="225"/>
      <c r="G52" s="107"/>
      <c r="H52" s="107"/>
      <c r="I52" s="107"/>
      <c r="J52" s="107"/>
      <c r="K52" s="107"/>
      <c r="L52" s="107"/>
      <c r="M52" s="107"/>
      <c r="N52" s="107"/>
      <c r="O52" s="107"/>
      <c r="P52" s="107"/>
      <c r="Q52" s="107"/>
      <c r="R52" s="107"/>
      <c r="S52" s="107"/>
      <c r="T52" s="107"/>
      <c r="U52" s="107"/>
    </row>
    <row r="53" spans="1:21" ht="15" customHeight="1" x14ac:dyDescent="0.25">
      <c r="A53" s="126"/>
      <c r="B53" s="233"/>
      <c r="C53" s="234"/>
      <c r="D53" s="226" t="s">
        <v>61</v>
      </c>
      <c r="E53" s="227"/>
      <c r="F53" s="225" t="s">
        <v>60</v>
      </c>
      <c r="G53" s="94">
        <v>0.05</v>
      </c>
      <c r="H53" s="106">
        <v>0.04</v>
      </c>
      <c r="I53" s="106"/>
      <c r="J53" s="106"/>
      <c r="K53" s="106"/>
      <c r="L53" s="94">
        <v>0.05</v>
      </c>
      <c r="M53" s="106">
        <v>0.04</v>
      </c>
      <c r="N53" s="106"/>
      <c r="O53" s="106"/>
      <c r="P53" s="106"/>
      <c r="Q53" s="94">
        <v>0.05</v>
      </c>
      <c r="R53" s="106">
        <v>0.04</v>
      </c>
      <c r="S53" s="106"/>
      <c r="T53" s="106"/>
      <c r="U53" s="106"/>
    </row>
    <row r="54" spans="1:21" x14ac:dyDescent="0.25">
      <c r="A54" s="126"/>
      <c r="B54" s="233"/>
      <c r="C54" s="234"/>
      <c r="D54" s="228"/>
      <c r="E54" s="229"/>
      <c r="F54" s="225"/>
      <c r="G54" s="107"/>
      <c r="H54" s="107"/>
      <c r="I54" s="107"/>
      <c r="J54" s="107"/>
      <c r="K54" s="107"/>
      <c r="L54" s="107"/>
      <c r="M54" s="107"/>
      <c r="N54" s="107"/>
      <c r="O54" s="107"/>
      <c r="P54" s="107"/>
      <c r="Q54" s="107"/>
      <c r="R54" s="107"/>
      <c r="S54" s="107"/>
      <c r="T54" s="107"/>
      <c r="U54" s="107"/>
    </row>
    <row r="55" spans="1:21" ht="15" customHeight="1" x14ac:dyDescent="0.25">
      <c r="A55" s="126"/>
      <c r="B55" s="233"/>
      <c r="C55" s="234"/>
      <c r="D55" s="226" t="s">
        <v>62</v>
      </c>
      <c r="E55" s="227"/>
      <c r="F55" s="225" t="s">
        <v>60</v>
      </c>
      <c r="G55" s="110">
        <v>1.2</v>
      </c>
      <c r="H55" s="106">
        <v>1.18</v>
      </c>
      <c r="I55" s="106"/>
      <c r="J55" s="106"/>
      <c r="K55" s="106"/>
      <c r="L55" s="110">
        <v>1.2</v>
      </c>
      <c r="M55" s="106">
        <v>1.18</v>
      </c>
      <c r="N55" s="106"/>
      <c r="O55" s="106"/>
      <c r="P55" s="106"/>
      <c r="Q55" s="110">
        <v>1.2</v>
      </c>
      <c r="R55" s="106">
        <v>1.18</v>
      </c>
      <c r="S55" s="106"/>
      <c r="T55" s="106"/>
      <c r="U55" s="106"/>
    </row>
    <row r="56" spans="1:21" x14ac:dyDescent="0.25">
      <c r="A56" s="126"/>
      <c r="B56" s="233"/>
      <c r="C56" s="234"/>
      <c r="D56" s="228"/>
      <c r="E56" s="229"/>
      <c r="F56" s="225"/>
      <c r="G56" s="107"/>
      <c r="H56" s="107"/>
      <c r="I56" s="107"/>
      <c r="J56" s="107"/>
      <c r="K56" s="107"/>
      <c r="L56" s="107"/>
      <c r="M56" s="107"/>
      <c r="N56" s="107"/>
      <c r="O56" s="107"/>
      <c r="P56" s="107"/>
      <c r="Q56" s="107"/>
      <c r="R56" s="107"/>
      <c r="S56" s="107"/>
      <c r="T56" s="107"/>
      <c r="U56" s="107"/>
    </row>
    <row r="57" spans="1:21" ht="15" customHeight="1" x14ac:dyDescent="0.25">
      <c r="A57" s="126"/>
      <c r="B57" s="233"/>
      <c r="C57" s="234"/>
      <c r="D57" s="226"/>
      <c r="E57" s="227"/>
      <c r="F57" s="225" t="s">
        <v>60</v>
      </c>
      <c r="G57" s="94"/>
      <c r="H57" s="106"/>
      <c r="I57" s="106"/>
      <c r="J57" s="106"/>
      <c r="K57" s="106"/>
      <c r="L57" s="94"/>
      <c r="M57" s="106"/>
      <c r="N57" s="106"/>
      <c r="O57" s="106"/>
      <c r="P57" s="106"/>
      <c r="Q57" s="94"/>
      <c r="R57" s="106"/>
      <c r="S57" s="106"/>
      <c r="T57" s="106"/>
      <c r="U57" s="106"/>
    </row>
    <row r="58" spans="1:21" x14ac:dyDescent="0.25">
      <c r="A58" s="126"/>
      <c r="B58" s="235"/>
      <c r="C58" s="236"/>
      <c r="D58" s="228"/>
      <c r="E58" s="229"/>
      <c r="F58" s="225"/>
      <c r="G58" s="107"/>
      <c r="H58" s="107"/>
      <c r="I58" s="107"/>
      <c r="J58" s="107"/>
      <c r="K58" s="107"/>
      <c r="L58" s="107"/>
      <c r="M58" s="107"/>
      <c r="N58" s="107"/>
      <c r="O58" s="107"/>
      <c r="P58" s="107"/>
      <c r="Q58" s="107"/>
      <c r="R58" s="107"/>
      <c r="S58" s="107"/>
      <c r="T58" s="107"/>
      <c r="U58" s="107"/>
    </row>
    <row r="59" spans="1:21" ht="15" customHeight="1" x14ac:dyDescent="0.25">
      <c r="A59" s="126"/>
      <c r="B59" s="240" t="s">
        <v>63</v>
      </c>
      <c r="C59" s="240"/>
      <c r="D59" s="230" t="s">
        <v>64</v>
      </c>
      <c r="E59" s="230"/>
      <c r="F59" s="230"/>
      <c r="G59" s="230"/>
      <c r="H59" s="230"/>
      <c r="I59" s="230"/>
      <c r="J59" s="230"/>
      <c r="K59" s="230"/>
      <c r="L59" s="230"/>
      <c r="M59" s="230"/>
      <c r="N59" s="230"/>
      <c r="O59" s="230"/>
      <c r="P59" s="230"/>
      <c r="Q59" s="230"/>
      <c r="R59" s="230"/>
      <c r="S59" s="230"/>
      <c r="T59" s="230"/>
      <c r="U59" s="230"/>
    </row>
    <row r="60" spans="1:21" ht="16.5" customHeight="1" x14ac:dyDescent="0.25">
      <c r="A60" s="126"/>
      <c r="B60" s="240"/>
      <c r="C60" s="240"/>
      <c r="D60" s="230"/>
      <c r="E60" s="230"/>
      <c r="F60" s="230"/>
      <c r="G60" s="230"/>
      <c r="H60" s="230"/>
      <c r="I60" s="230"/>
      <c r="J60" s="230"/>
      <c r="K60" s="230"/>
      <c r="L60" s="230"/>
      <c r="M60" s="230"/>
      <c r="N60" s="230"/>
      <c r="O60" s="230"/>
      <c r="P60" s="230"/>
      <c r="Q60" s="230"/>
      <c r="R60" s="230"/>
      <c r="S60" s="230"/>
      <c r="T60" s="230"/>
      <c r="U60" s="230"/>
    </row>
    <row r="61" spans="1:21" ht="21" customHeight="1" x14ac:dyDescent="0.25">
      <c r="A61" s="126"/>
      <c r="B61" s="241" t="s">
        <v>65</v>
      </c>
      <c r="C61" s="242"/>
      <c r="D61" s="242"/>
      <c r="E61" s="242"/>
      <c r="F61" s="242"/>
      <c r="G61" s="242"/>
      <c r="H61" s="242"/>
      <c r="I61" s="242"/>
      <c r="J61" s="242"/>
      <c r="K61" s="242"/>
      <c r="L61" s="242"/>
      <c r="M61" s="242"/>
      <c r="N61" s="242"/>
      <c r="O61" s="242"/>
      <c r="P61" s="242"/>
      <c r="Q61" s="242"/>
      <c r="R61" s="242"/>
      <c r="S61" s="242"/>
      <c r="T61" s="242"/>
      <c r="U61" s="242"/>
    </row>
    <row r="62" spans="1:21" ht="16.5" customHeight="1" x14ac:dyDescent="0.25">
      <c r="A62" s="126"/>
      <c r="B62" s="231" t="s">
        <v>66</v>
      </c>
      <c r="C62" s="232"/>
      <c r="D62" s="243" t="s">
        <v>67</v>
      </c>
      <c r="E62" s="244"/>
      <c r="F62" s="247" t="s">
        <v>58</v>
      </c>
      <c r="G62" s="216" t="s">
        <v>47</v>
      </c>
      <c r="H62" s="216"/>
      <c r="I62" s="216"/>
      <c r="J62" s="216"/>
      <c r="K62" s="216"/>
      <c r="L62" s="217">
        <v>2030</v>
      </c>
      <c r="M62" s="217"/>
      <c r="N62" s="217"/>
      <c r="O62" s="217"/>
      <c r="P62" s="217"/>
      <c r="Q62" s="216">
        <v>2050</v>
      </c>
      <c r="R62" s="216"/>
      <c r="S62" s="216"/>
      <c r="T62" s="216"/>
      <c r="U62" s="216"/>
    </row>
    <row r="63" spans="1:21" x14ac:dyDescent="0.25">
      <c r="A63" s="126"/>
      <c r="B63" s="233"/>
      <c r="C63" s="234"/>
      <c r="D63" s="245"/>
      <c r="E63" s="246"/>
      <c r="F63" s="248"/>
      <c r="G63" s="123" t="s">
        <v>68</v>
      </c>
      <c r="H63" s="123" t="s">
        <v>69</v>
      </c>
      <c r="I63" s="123" t="s">
        <v>22</v>
      </c>
      <c r="J63" s="123" t="s">
        <v>23</v>
      </c>
      <c r="K63" s="123" t="s">
        <v>24</v>
      </c>
      <c r="L63" s="124" t="s">
        <v>68</v>
      </c>
      <c r="M63" s="124" t="s">
        <v>69</v>
      </c>
      <c r="N63" s="124" t="s">
        <v>22</v>
      </c>
      <c r="O63" s="124" t="s">
        <v>23</v>
      </c>
      <c r="P63" s="124" t="s">
        <v>24</v>
      </c>
      <c r="Q63" s="123" t="s">
        <v>68</v>
      </c>
      <c r="R63" s="123" t="s">
        <v>69</v>
      </c>
      <c r="S63" s="123" t="s">
        <v>22</v>
      </c>
      <c r="T63" s="123" t="s">
        <v>23</v>
      </c>
      <c r="U63" s="123" t="s">
        <v>24</v>
      </c>
    </row>
    <row r="64" spans="1:21" ht="15.75" customHeight="1" x14ac:dyDescent="0.25">
      <c r="A64" s="126"/>
      <c r="B64" s="233"/>
      <c r="C64" s="234"/>
      <c r="D64" s="238" t="s">
        <v>70</v>
      </c>
      <c r="E64" s="238"/>
      <c r="F64" s="239" t="s">
        <v>70</v>
      </c>
      <c r="G64" s="94"/>
      <c r="H64" s="106"/>
      <c r="I64" s="106"/>
      <c r="J64" s="106"/>
      <c r="K64" s="106"/>
      <c r="L64" s="94"/>
      <c r="M64" s="106"/>
      <c r="N64" s="106"/>
      <c r="O64" s="106"/>
      <c r="P64" s="106"/>
      <c r="Q64" s="94"/>
      <c r="R64" s="106"/>
      <c r="S64" s="106"/>
      <c r="T64" s="106"/>
      <c r="U64" s="106"/>
    </row>
    <row r="65" spans="1:21" x14ac:dyDescent="0.25">
      <c r="A65" s="126"/>
      <c r="B65" s="233"/>
      <c r="C65" s="234"/>
      <c r="D65" s="238"/>
      <c r="E65" s="238"/>
      <c r="F65" s="239"/>
      <c r="G65" s="108" t="s">
        <v>26</v>
      </c>
      <c r="H65" s="107" t="s">
        <v>26</v>
      </c>
      <c r="I65" s="107" t="s">
        <v>26</v>
      </c>
      <c r="J65" s="107" t="s">
        <v>26</v>
      </c>
      <c r="K65" s="107" t="s">
        <v>26</v>
      </c>
      <c r="L65" s="108" t="s">
        <v>26</v>
      </c>
      <c r="M65" s="107" t="s">
        <v>26</v>
      </c>
      <c r="N65" s="107" t="s">
        <v>26</v>
      </c>
      <c r="O65" s="107" t="s">
        <v>26</v>
      </c>
      <c r="P65" s="107" t="s">
        <v>26</v>
      </c>
      <c r="Q65" s="108" t="s">
        <v>26</v>
      </c>
      <c r="R65" s="107" t="s">
        <v>26</v>
      </c>
      <c r="S65" s="107" t="s">
        <v>26</v>
      </c>
      <c r="T65" s="107" t="s">
        <v>26</v>
      </c>
      <c r="U65" s="107" t="s">
        <v>26</v>
      </c>
    </row>
    <row r="66" spans="1:21" x14ac:dyDescent="0.25">
      <c r="A66" s="126"/>
      <c r="B66" s="233"/>
      <c r="C66" s="234"/>
      <c r="D66" s="238" t="s">
        <v>70</v>
      </c>
      <c r="E66" s="238"/>
      <c r="F66" s="239" t="s">
        <v>70</v>
      </c>
      <c r="G66" s="94"/>
      <c r="H66" s="106"/>
      <c r="I66" s="106"/>
      <c r="J66" s="106"/>
      <c r="K66" s="106"/>
      <c r="L66" s="94"/>
      <c r="M66" s="106"/>
      <c r="N66" s="106"/>
      <c r="O66" s="106"/>
      <c r="P66" s="106"/>
      <c r="Q66" s="94"/>
      <c r="R66" s="106"/>
      <c r="S66" s="106"/>
      <c r="T66" s="106"/>
      <c r="U66" s="106"/>
    </row>
    <row r="67" spans="1:21" x14ac:dyDescent="0.25">
      <c r="A67" s="126"/>
      <c r="B67" s="235"/>
      <c r="C67" s="236"/>
      <c r="D67" s="238"/>
      <c r="E67" s="238"/>
      <c r="F67" s="239"/>
      <c r="G67" s="107" t="s">
        <v>26</v>
      </c>
      <c r="H67" s="107" t="s">
        <v>26</v>
      </c>
      <c r="I67" s="107" t="s">
        <v>26</v>
      </c>
      <c r="J67" s="107" t="s">
        <v>26</v>
      </c>
      <c r="K67" s="107" t="s">
        <v>26</v>
      </c>
      <c r="L67" s="107" t="s">
        <v>26</v>
      </c>
      <c r="M67" s="107" t="s">
        <v>26</v>
      </c>
      <c r="N67" s="107" t="s">
        <v>26</v>
      </c>
      <c r="O67" s="107" t="s">
        <v>26</v>
      </c>
      <c r="P67" s="107" t="s">
        <v>26</v>
      </c>
      <c r="Q67" s="107" t="s">
        <v>26</v>
      </c>
      <c r="R67" s="107" t="s">
        <v>26</v>
      </c>
      <c r="S67" s="107" t="s">
        <v>26</v>
      </c>
      <c r="T67" s="107" t="s">
        <v>26</v>
      </c>
      <c r="U67" s="107" t="s">
        <v>26</v>
      </c>
    </row>
    <row r="68" spans="1:21" ht="15.75" customHeight="1" x14ac:dyDescent="0.25">
      <c r="A68" s="126"/>
      <c r="B68" s="240" t="s">
        <v>71</v>
      </c>
      <c r="C68" s="240"/>
      <c r="D68" s="230" t="s">
        <v>72</v>
      </c>
      <c r="E68" s="230"/>
      <c r="F68" s="230"/>
      <c r="G68" s="230"/>
      <c r="H68" s="230"/>
      <c r="I68" s="230"/>
      <c r="J68" s="230"/>
      <c r="K68" s="230"/>
      <c r="L68" s="230"/>
      <c r="M68" s="230"/>
      <c r="N68" s="230"/>
      <c r="O68" s="230"/>
      <c r="P68" s="230"/>
      <c r="Q68" s="230"/>
      <c r="R68" s="230"/>
      <c r="S68" s="230"/>
      <c r="T68" s="230"/>
      <c r="U68" s="230"/>
    </row>
    <row r="69" spans="1:21" ht="16.5" customHeight="1" x14ac:dyDescent="0.25">
      <c r="A69" s="126"/>
      <c r="B69" s="240"/>
      <c r="C69" s="240"/>
      <c r="D69" s="230"/>
      <c r="E69" s="230"/>
      <c r="F69" s="230"/>
      <c r="G69" s="230"/>
      <c r="H69" s="230"/>
      <c r="I69" s="230"/>
      <c r="J69" s="230"/>
      <c r="K69" s="230"/>
      <c r="L69" s="230"/>
      <c r="M69" s="230"/>
      <c r="N69" s="230"/>
      <c r="O69" s="230"/>
      <c r="P69" s="230"/>
      <c r="Q69" s="230"/>
      <c r="R69" s="230"/>
      <c r="S69" s="230"/>
      <c r="T69" s="230"/>
      <c r="U69" s="230"/>
    </row>
    <row r="70" spans="1:21" ht="21" customHeight="1" x14ac:dyDescent="0.25">
      <c r="A70" s="126"/>
      <c r="B70" s="213" t="s">
        <v>73</v>
      </c>
      <c r="C70" s="213"/>
      <c r="D70" s="213"/>
      <c r="E70" s="213"/>
      <c r="F70" s="213"/>
      <c r="G70" s="213"/>
      <c r="H70" s="213"/>
      <c r="I70" s="213"/>
      <c r="J70" s="213"/>
      <c r="K70" s="213"/>
      <c r="L70" s="213"/>
      <c r="M70" s="213"/>
      <c r="N70" s="213"/>
      <c r="O70" s="213"/>
      <c r="P70" s="213"/>
      <c r="Q70" s="213"/>
      <c r="R70" s="213"/>
      <c r="S70" s="213"/>
      <c r="T70" s="213"/>
      <c r="U70" s="213"/>
    </row>
    <row r="71" spans="1:21" ht="16.5" customHeight="1" x14ac:dyDescent="0.25">
      <c r="A71" s="126"/>
      <c r="B71" s="240" t="s">
        <v>74</v>
      </c>
      <c r="C71" s="240"/>
      <c r="D71" s="237" t="s">
        <v>75</v>
      </c>
      <c r="E71" s="237"/>
      <c r="F71" s="237" t="s">
        <v>58</v>
      </c>
      <c r="G71" s="216" t="s">
        <v>47</v>
      </c>
      <c r="H71" s="216"/>
      <c r="I71" s="216"/>
      <c r="J71" s="216"/>
      <c r="K71" s="216"/>
      <c r="L71" s="217">
        <v>2030</v>
      </c>
      <c r="M71" s="217"/>
      <c r="N71" s="217"/>
      <c r="O71" s="217"/>
      <c r="P71" s="217"/>
      <c r="Q71" s="216">
        <v>2050</v>
      </c>
      <c r="R71" s="216"/>
      <c r="S71" s="216"/>
      <c r="T71" s="216"/>
      <c r="U71" s="216"/>
    </row>
    <row r="72" spans="1:21" ht="15.75" customHeight="1" x14ac:dyDescent="0.25">
      <c r="A72" s="126"/>
      <c r="B72" s="240"/>
      <c r="C72" s="240"/>
      <c r="D72" s="237"/>
      <c r="E72" s="237"/>
      <c r="F72" s="237"/>
      <c r="G72" s="115" t="s">
        <v>20</v>
      </c>
      <c r="H72" s="123" t="s">
        <v>21</v>
      </c>
      <c r="I72" s="123" t="s">
        <v>22</v>
      </c>
      <c r="J72" s="123" t="s">
        <v>23</v>
      </c>
      <c r="K72" s="123" t="s">
        <v>24</v>
      </c>
      <c r="L72" s="115" t="s">
        <v>20</v>
      </c>
      <c r="M72" s="123" t="s">
        <v>21</v>
      </c>
      <c r="N72" s="124" t="s">
        <v>22</v>
      </c>
      <c r="O72" s="124" t="s">
        <v>23</v>
      </c>
      <c r="P72" s="124" t="s">
        <v>24</v>
      </c>
      <c r="Q72" s="115" t="s">
        <v>20</v>
      </c>
      <c r="R72" s="123" t="s">
        <v>21</v>
      </c>
      <c r="S72" s="123" t="s">
        <v>22</v>
      </c>
      <c r="T72" s="123" t="s">
        <v>23</v>
      </c>
      <c r="U72" s="123" t="s">
        <v>24</v>
      </c>
    </row>
    <row r="73" spans="1:21" ht="15.75" customHeight="1" x14ac:dyDescent="0.25">
      <c r="A73" s="126"/>
      <c r="B73" s="240"/>
      <c r="C73" s="240"/>
      <c r="D73" s="238" t="s">
        <v>76</v>
      </c>
      <c r="E73" s="238"/>
      <c r="F73" s="258" t="s">
        <v>193</v>
      </c>
      <c r="G73" s="152">
        <f>ROUND(-0.061548965,3)</f>
        <v>-6.2E-2</v>
      </c>
      <c r="H73" s="153">
        <f>ROUND(-0.0535,3)</f>
        <v>-5.3999999999999999E-2</v>
      </c>
      <c r="I73" s="153"/>
      <c r="J73" s="153"/>
      <c r="K73" s="153"/>
      <c r="L73" s="152">
        <f>ROUND(-0.061548965,3)</f>
        <v>-6.2E-2</v>
      </c>
      <c r="M73" s="153">
        <f>ROUND(-0.0535,3)</f>
        <v>-5.3999999999999999E-2</v>
      </c>
      <c r="N73" s="153"/>
      <c r="O73" s="153"/>
      <c r="P73" s="153"/>
      <c r="Q73" s="152">
        <f>ROUND(-0.061548965,3)</f>
        <v>-6.2E-2</v>
      </c>
      <c r="R73" s="153">
        <f>ROUND(-0.0535,3)</f>
        <v>-5.3999999999999999E-2</v>
      </c>
      <c r="S73" s="106"/>
      <c r="T73" s="106"/>
      <c r="U73" s="106"/>
    </row>
    <row r="74" spans="1:21" ht="15.75" customHeight="1" x14ac:dyDescent="0.25">
      <c r="A74" s="126"/>
      <c r="B74" s="240"/>
      <c r="C74" s="240"/>
      <c r="D74" s="238"/>
      <c r="E74" s="238"/>
      <c r="F74" s="258"/>
      <c r="G74" s="108" t="s">
        <v>26</v>
      </c>
      <c r="H74" s="107" t="s">
        <v>26</v>
      </c>
      <c r="I74" s="107" t="s">
        <v>26</v>
      </c>
      <c r="J74" s="107" t="s">
        <v>26</v>
      </c>
      <c r="K74" s="107" t="s">
        <v>26</v>
      </c>
      <c r="L74" s="108" t="s">
        <v>26</v>
      </c>
      <c r="M74" s="107" t="s">
        <v>26</v>
      </c>
      <c r="N74" s="107" t="s">
        <v>26</v>
      </c>
      <c r="O74" s="107" t="s">
        <v>26</v>
      </c>
      <c r="P74" s="107" t="s">
        <v>26</v>
      </c>
      <c r="Q74" s="108" t="s">
        <v>26</v>
      </c>
      <c r="R74" s="107" t="s">
        <v>26</v>
      </c>
      <c r="S74" s="107" t="s">
        <v>26</v>
      </c>
      <c r="T74" s="107" t="s">
        <v>26</v>
      </c>
      <c r="U74" s="107" t="s">
        <v>26</v>
      </c>
    </row>
    <row r="75" spans="1:21" ht="15.75" customHeight="1" x14ac:dyDescent="0.25">
      <c r="A75" s="126"/>
      <c r="B75" s="240"/>
      <c r="C75" s="240"/>
      <c r="D75" s="238" t="s">
        <v>78</v>
      </c>
      <c r="E75" s="238"/>
      <c r="F75" s="258" t="s">
        <v>78</v>
      </c>
      <c r="G75" s="94"/>
      <c r="H75" s="106"/>
      <c r="I75" s="106"/>
      <c r="J75" s="106"/>
      <c r="K75" s="106"/>
      <c r="L75" s="94"/>
      <c r="M75" s="106"/>
      <c r="N75" s="106"/>
      <c r="O75" s="106"/>
      <c r="P75" s="106"/>
      <c r="Q75" s="94"/>
      <c r="R75" s="106"/>
      <c r="S75" s="106"/>
      <c r="T75" s="106"/>
      <c r="U75" s="106"/>
    </row>
    <row r="76" spans="1:21" ht="15.75" customHeight="1" x14ac:dyDescent="0.25">
      <c r="A76" s="126"/>
      <c r="B76" s="240"/>
      <c r="C76" s="240"/>
      <c r="D76" s="238"/>
      <c r="E76" s="238"/>
      <c r="F76" s="258"/>
      <c r="G76" s="107" t="s">
        <v>26</v>
      </c>
      <c r="H76" s="107" t="s">
        <v>26</v>
      </c>
      <c r="I76" s="107" t="s">
        <v>26</v>
      </c>
      <c r="J76" s="107" t="s">
        <v>26</v>
      </c>
      <c r="K76" s="107" t="s">
        <v>26</v>
      </c>
      <c r="L76" s="107" t="s">
        <v>26</v>
      </c>
      <c r="M76" s="107" t="s">
        <v>26</v>
      </c>
      <c r="N76" s="107" t="s">
        <v>26</v>
      </c>
      <c r="O76" s="107" t="s">
        <v>26</v>
      </c>
      <c r="P76" s="107" t="s">
        <v>26</v>
      </c>
      <c r="Q76" s="107" t="s">
        <v>26</v>
      </c>
      <c r="R76" s="107" t="s">
        <v>26</v>
      </c>
      <c r="S76" s="107" t="s">
        <v>26</v>
      </c>
      <c r="T76" s="107" t="s">
        <v>26</v>
      </c>
      <c r="U76" s="107" t="s">
        <v>26</v>
      </c>
    </row>
    <row r="77" spans="1:21" ht="15.75" customHeight="1" x14ac:dyDescent="0.25">
      <c r="A77" s="126"/>
      <c r="B77" s="240"/>
      <c r="C77" s="240"/>
      <c r="D77" s="238" t="s">
        <v>78</v>
      </c>
      <c r="E77" s="238"/>
      <c r="F77" s="258" t="s">
        <v>78</v>
      </c>
      <c r="G77" s="94"/>
      <c r="H77" s="106"/>
      <c r="I77" s="106"/>
      <c r="J77" s="106"/>
      <c r="K77" s="106"/>
      <c r="L77" s="94"/>
      <c r="M77" s="106"/>
      <c r="N77" s="106"/>
      <c r="O77" s="106"/>
      <c r="P77" s="106"/>
      <c r="Q77" s="94"/>
      <c r="R77" s="106"/>
      <c r="S77" s="106"/>
      <c r="T77" s="106"/>
      <c r="U77" s="106"/>
    </row>
    <row r="78" spans="1:21" ht="15.75" customHeight="1" x14ac:dyDescent="0.25">
      <c r="A78" s="126"/>
      <c r="B78" s="240"/>
      <c r="C78" s="240"/>
      <c r="D78" s="238"/>
      <c r="E78" s="238"/>
      <c r="F78" s="258"/>
      <c r="G78" s="107" t="s">
        <v>26</v>
      </c>
      <c r="H78" s="107" t="s">
        <v>26</v>
      </c>
      <c r="I78" s="107" t="s">
        <v>26</v>
      </c>
      <c r="J78" s="107" t="s">
        <v>26</v>
      </c>
      <c r="K78" s="107" t="s">
        <v>26</v>
      </c>
      <c r="L78" s="107" t="s">
        <v>26</v>
      </c>
      <c r="M78" s="107" t="s">
        <v>26</v>
      </c>
      <c r="N78" s="107" t="s">
        <v>26</v>
      </c>
      <c r="O78" s="107" t="s">
        <v>26</v>
      </c>
      <c r="P78" s="107" t="s">
        <v>26</v>
      </c>
      <c r="Q78" s="107" t="s">
        <v>26</v>
      </c>
      <c r="R78" s="107" t="s">
        <v>26</v>
      </c>
      <c r="S78" s="107" t="s">
        <v>26</v>
      </c>
      <c r="T78" s="107" t="s">
        <v>26</v>
      </c>
      <c r="U78" s="107" t="s">
        <v>26</v>
      </c>
    </row>
    <row r="79" spans="1:21" ht="15.75" customHeight="1" x14ac:dyDescent="0.25">
      <c r="A79" s="126"/>
      <c r="B79" s="240"/>
      <c r="C79" s="240"/>
      <c r="D79" s="238" t="s">
        <v>78</v>
      </c>
      <c r="E79" s="238"/>
      <c r="F79" s="258" t="s">
        <v>78</v>
      </c>
      <c r="G79" s="94"/>
      <c r="H79" s="106"/>
      <c r="I79" s="106"/>
      <c r="J79" s="106"/>
      <c r="K79" s="106"/>
      <c r="L79" s="94"/>
      <c r="M79" s="106"/>
      <c r="N79" s="106"/>
      <c r="O79" s="106"/>
      <c r="P79" s="106"/>
      <c r="Q79" s="94"/>
      <c r="R79" s="106"/>
      <c r="S79" s="106"/>
      <c r="T79" s="106"/>
      <c r="U79" s="106"/>
    </row>
    <row r="80" spans="1:21" ht="16.5" customHeight="1" x14ac:dyDescent="0.25">
      <c r="A80" s="126"/>
      <c r="B80" s="240"/>
      <c r="C80" s="240"/>
      <c r="D80" s="238"/>
      <c r="E80" s="238"/>
      <c r="F80" s="258"/>
      <c r="G80" s="107" t="s">
        <v>26</v>
      </c>
      <c r="H80" s="107" t="s">
        <v>26</v>
      </c>
      <c r="I80" s="107" t="s">
        <v>26</v>
      </c>
      <c r="J80" s="107" t="s">
        <v>26</v>
      </c>
      <c r="K80" s="107" t="s">
        <v>26</v>
      </c>
      <c r="L80" s="107" t="s">
        <v>26</v>
      </c>
      <c r="M80" s="107" t="s">
        <v>26</v>
      </c>
      <c r="N80" s="107" t="s">
        <v>26</v>
      </c>
      <c r="O80" s="107" t="s">
        <v>26</v>
      </c>
      <c r="P80" s="107" t="s">
        <v>26</v>
      </c>
      <c r="Q80" s="107" t="s">
        <v>26</v>
      </c>
      <c r="R80" s="107" t="s">
        <v>26</v>
      </c>
      <c r="S80" s="107" t="s">
        <v>26</v>
      </c>
      <c r="T80" s="107" t="s">
        <v>26</v>
      </c>
      <c r="U80" s="107" t="s">
        <v>26</v>
      </c>
    </row>
    <row r="81" spans="1:21" x14ac:dyDescent="0.25">
      <c r="A81" s="126"/>
      <c r="B81" s="240" t="s">
        <v>79</v>
      </c>
      <c r="C81" s="240"/>
      <c r="D81" s="191" t="s">
        <v>80</v>
      </c>
      <c r="E81" s="192"/>
      <c r="F81" s="192"/>
      <c r="G81" s="192"/>
      <c r="H81" s="192"/>
      <c r="I81" s="192"/>
      <c r="J81" s="192"/>
      <c r="K81" s="192"/>
      <c r="L81" s="192"/>
      <c r="M81" s="192"/>
      <c r="N81" s="192"/>
      <c r="O81" s="192"/>
      <c r="P81" s="192"/>
      <c r="Q81" s="192"/>
      <c r="R81" s="192"/>
      <c r="S81" s="192"/>
      <c r="T81" s="192"/>
      <c r="U81" s="193"/>
    </row>
    <row r="82" spans="1:21" x14ac:dyDescent="0.25">
      <c r="A82" s="126"/>
      <c r="B82" s="240"/>
      <c r="C82" s="240"/>
      <c r="D82" s="197"/>
      <c r="E82" s="198"/>
      <c r="F82" s="198"/>
      <c r="G82" s="198"/>
      <c r="H82" s="198"/>
      <c r="I82" s="198"/>
      <c r="J82" s="198"/>
      <c r="K82" s="198"/>
      <c r="L82" s="198"/>
      <c r="M82" s="198"/>
      <c r="N82" s="198"/>
      <c r="O82" s="198"/>
      <c r="P82" s="198"/>
      <c r="Q82" s="198"/>
      <c r="R82" s="198"/>
      <c r="S82" s="198"/>
      <c r="T82" s="198"/>
      <c r="U82" s="199"/>
    </row>
    <row r="83" spans="1:21" ht="21" customHeight="1" x14ac:dyDescent="0.25">
      <c r="A83" s="126"/>
      <c r="B83" s="249" t="s">
        <v>81</v>
      </c>
      <c r="C83" s="250"/>
      <c r="D83" s="250"/>
      <c r="E83" s="250"/>
      <c r="F83" s="250"/>
      <c r="G83" s="250"/>
      <c r="H83" s="250"/>
      <c r="I83" s="250"/>
      <c r="J83" s="250"/>
      <c r="K83" s="250"/>
      <c r="L83" s="250"/>
      <c r="M83" s="250"/>
      <c r="N83" s="250"/>
      <c r="O83" s="250"/>
      <c r="P83" s="250"/>
      <c r="Q83" s="250"/>
      <c r="R83" s="250"/>
      <c r="S83" s="250"/>
      <c r="T83" s="250"/>
      <c r="U83" s="251"/>
    </row>
    <row r="84" spans="1:21" ht="15.75" customHeight="1" x14ac:dyDescent="0.25">
      <c r="A84" s="126"/>
      <c r="B84" s="231" t="s">
        <v>82</v>
      </c>
      <c r="C84" s="232"/>
      <c r="D84" s="252" t="s">
        <v>43</v>
      </c>
      <c r="E84" s="253"/>
      <c r="F84" s="254"/>
      <c r="G84" s="216" t="s">
        <v>47</v>
      </c>
      <c r="H84" s="216"/>
      <c r="I84" s="216"/>
      <c r="J84" s="216"/>
      <c r="K84" s="216"/>
      <c r="L84" s="217">
        <v>2030</v>
      </c>
      <c r="M84" s="217"/>
      <c r="N84" s="217"/>
      <c r="O84" s="217"/>
      <c r="P84" s="217"/>
      <c r="Q84" s="216">
        <v>2050</v>
      </c>
      <c r="R84" s="216"/>
      <c r="S84" s="216"/>
      <c r="T84" s="216"/>
      <c r="U84" s="216"/>
    </row>
    <row r="85" spans="1:21" x14ac:dyDescent="0.25">
      <c r="A85" s="126"/>
      <c r="B85" s="233"/>
      <c r="C85" s="234"/>
      <c r="D85" s="255"/>
      <c r="E85" s="256"/>
      <c r="F85" s="257"/>
      <c r="G85" s="123" t="s">
        <v>68</v>
      </c>
      <c r="H85" s="123" t="s">
        <v>69</v>
      </c>
      <c r="I85" s="123" t="s">
        <v>22</v>
      </c>
      <c r="J85" s="123" t="s">
        <v>23</v>
      </c>
      <c r="K85" s="123" t="s">
        <v>24</v>
      </c>
      <c r="L85" s="124" t="s">
        <v>68</v>
      </c>
      <c r="M85" s="124" t="s">
        <v>69</v>
      </c>
      <c r="N85" s="124" t="s">
        <v>22</v>
      </c>
      <c r="O85" s="124" t="s">
        <v>23</v>
      </c>
      <c r="P85" s="124" t="s">
        <v>24</v>
      </c>
      <c r="Q85" s="123" t="s">
        <v>68</v>
      </c>
      <c r="R85" s="123" t="s">
        <v>69</v>
      </c>
      <c r="S85" s="123" t="s">
        <v>22</v>
      </c>
      <c r="T85" s="123" t="s">
        <v>23</v>
      </c>
      <c r="U85" s="123" t="s">
        <v>24</v>
      </c>
    </row>
    <row r="86" spans="1:21" x14ac:dyDescent="0.25">
      <c r="A86" s="126"/>
      <c r="B86" s="233"/>
      <c r="C86" s="234"/>
      <c r="D86" s="180" t="s">
        <v>70</v>
      </c>
      <c r="E86" s="181"/>
      <c r="F86" s="182"/>
      <c r="G86" s="106"/>
      <c r="H86" s="106"/>
      <c r="I86" s="106"/>
      <c r="J86" s="106"/>
      <c r="K86" s="106"/>
      <c r="L86" s="106"/>
      <c r="M86" s="106"/>
      <c r="N86" s="106"/>
      <c r="O86" s="106"/>
      <c r="P86" s="106"/>
      <c r="Q86" s="106"/>
      <c r="R86" s="106"/>
      <c r="S86" s="106"/>
      <c r="T86" s="106"/>
      <c r="U86" s="106"/>
    </row>
    <row r="87" spans="1:21" x14ac:dyDescent="0.25">
      <c r="A87" s="126"/>
      <c r="B87" s="235"/>
      <c r="C87" s="236"/>
      <c r="D87" s="183"/>
      <c r="E87" s="184"/>
      <c r="F87" s="185"/>
      <c r="G87" s="107" t="s">
        <v>26</v>
      </c>
      <c r="H87" s="107" t="s">
        <v>26</v>
      </c>
      <c r="I87" s="107" t="s">
        <v>26</v>
      </c>
      <c r="J87" s="107" t="s">
        <v>26</v>
      </c>
      <c r="K87" s="107" t="s">
        <v>26</v>
      </c>
      <c r="L87" s="107" t="s">
        <v>26</v>
      </c>
      <c r="M87" s="107" t="s">
        <v>26</v>
      </c>
      <c r="N87" s="107" t="s">
        <v>26</v>
      </c>
      <c r="O87" s="107" t="s">
        <v>26</v>
      </c>
      <c r="P87" s="107" t="s">
        <v>26</v>
      </c>
      <c r="Q87" s="107" t="s">
        <v>26</v>
      </c>
      <c r="R87" s="107" t="s">
        <v>26</v>
      </c>
      <c r="S87" s="107" t="s">
        <v>26</v>
      </c>
      <c r="T87" s="107" t="s">
        <v>26</v>
      </c>
      <c r="U87" s="107" t="s">
        <v>26</v>
      </c>
    </row>
    <row r="88" spans="1:21" ht="21" customHeight="1" x14ac:dyDescent="0.25">
      <c r="A88" s="126"/>
      <c r="B88" s="249" t="s">
        <v>83</v>
      </c>
      <c r="C88" s="250"/>
      <c r="D88" s="250"/>
      <c r="E88" s="250"/>
      <c r="F88" s="250"/>
      <c r="G88" s="250"/>
      <c r="H88" s="250"/>
      <c r="I88" s="250"/>
      <c r="J88" s="250"/>
      <c r="K88" s="250"/>
      <c r="L88" s="250"/>
      <c r="M88" s="250"/>
      <c r="N88" s="250"/>
      <c r="O88" s="250"/>
      <c r="P88" s="250"/>
      <c r="Q88" s="250"/>
      <c r="R88" s="250"/>
      <c r="S88" s="250"/>
      <c r="T88" s="250"/>
      <c r="U88" s="251"/>
    </row>
    <row r="89" spans="1:21" ht="15" customHeight="1" x14ac:dyDescent="0.25">
      <c r="A89" s="126"/>
      <c r="B89" s="84">
        <v>1</v>
      </c>
      <c r="C89" s="259" t="s">
        <v>84</v>
      </c>
      <c r="D89" s="259"/>
      <c r="E89" s="259"/>
      <c r="F89" s="259"/>
      <c r="G89" s="259"/>
      <c r="H89" s="259"/>
      <c r="I89" s="259"/>
      <c r="J89" s="259"/>
      <c r="K89" s="259"/>
      <c r="L89" s="259"/>
      <c r="M89" s="259"/>
      <c r="N89" s="259"/>
      <c r="O89" s="259"/>
      <c r="P89" s="259"/>
      <c r="Q89" s="259"/>
      <c r="R89" s="259"/>
      <c r="S89" s="259"/>
      <c r="T89" s="259"/>
      <c r="U89" s="259"/>
    </row>
    <row r="90" spans="1:21" ht="15" customHeight="1" x14ac:dyDescent="0.25">
      <c r="A90" s="126"/>
      <c r="B90" s="84">
        <v>2</v>
      </c>
      <c r="C90" s="259" t="s">
        <v>85</v>
      </c>
      <c r="D90" s="259"/>
      <c r="E90" s="259"/>
      <c r="F90" s="259"/>
      <c r="G90" s="259"/>
      <c r="H90" s="259"/>
      <c r="I90" s="259"/>
      <c r="J90" s="259"/>
      <c r="K90" s="259"/>
      <c r="L90" s="259"/>
      <c r="M90" s="259"/>
      <c r="N90" s="259"/>
      <c r="O90" s="259"/>
      <c r="P90" s="259"/>
      <c r="Q90" s="259"/>
      <c r="R90" s="259"/>
      <c r="S90" s="259"/>
      <c r="T90" s="259"/>
      <c r="U90" s="259"/>
    </row>
    <row r="91" spans="1:21" ht="15" customHeight="1" x14ac:dyDescent="0.25">
      <c r="A91" s="126"/>
      <c r="B91" s="84">
        <v>3</v>
      </c>
      <c r="C91" s="259" t="s">
        <v>86</v>
      </c>
      <c r="D91" s="259"/>
      <c r="E91" s="259"/>
      <c r="F91" s="259"/>
      <c r="G91" s="259"/>
      <c r="H91" s="259"/>
      <c r="I91" s="259"/>
      <c r="J91" s="259"/>
      <c r="K91" s="259"/>
      <c r="L91" s="259"/>
      <c r="M91" s="259"/>
      <c r="N91" s="259"/>
      <c r="O91" s="259"/>
      <c r="P91" s="259"/>
      <c r="Q91" s="259"/>
      <c r="R91" s="259"/>
      <c r="S91" s="259"/>
      <c r="T91" s="259"/>
      <c r="U91" s="259"/>
    </row>
    <row r="92" spans="1:21" ht="15" customHeight="1" x14ac:dyDescent="0.25">
      <c r="A92" s="126"/>
      <c r="B92" s="84">
        <v>4</v>
      </c>
      <c r="C92" s="259"/>
      <c r="D92" s="259"/>
      <c r="E92" s="259"/>
      <c r="F92" s="259"/>
      <c r="G92" s="259"/>
      <c r="H92" s="259"/>
      <c r="I92" s="259"/>
      <c r="J92" s="259"/>
      <c r="K92" s="259"/>
      <c r="L92" s="259"/>
      <c r="M92" s="259"/>
      <c r="N92" s="259"/>
      <c r="O92" s="259"/>
      <c r="P92" s="259"/>
      <c r="Q92" s="259"/>
      <c r="R92" s="259"/>
      <c r="S92" s="259"/>
      <c r="T92" s="259"/>
      <c r="U92" s="259"/>
    </row>
    <row r="93" spans="1:21" ht="15" customHeight="1" x14ac:dyDescent="0.25">
      <c r="A93" s="126"/>
      <c r="B93" s="84">
        <v>5</v>
      </c>
      <c r="C93" s="259"/>
      <c r="D93" s="259"/>
      <c r="E93" s="259"/>
      <c r="F93" s="259"/>
      <c r="G93" s="259"/>
      <c r="H93" s="259"/>
      <c r="I93" s="259"/>
      <c r="J93" s="259"/>
      <c r="K93" s="259"/>
      <c r="L93" s="259"/>
      <c r="M93" s="259"/>
      <c r="N93" s="259"/>
      <c r="O93" s="259"/>
      <c r="P93" s="259"/>
      <c r="Q93" s="259"/>
      <c r="R93" s="259"/>
      <c r="S93" s="259"/>
      <c r="T93" s="259"/>
      <c r="U93" s="259"/>
    </row>
    <row r="94" spans="1:21" ht="15" customHeight="1" x14ac:dyDescent="0.25">
      <c r="A94" s="126"/>
      <c r="B94" s="84">
        <v>6</v>
      </c>
      <c r="C94" s="259"/>
      <c r="D94" s="259"/>
      <c r="E94" s="259"/>
      <c r="F94" s="259"/>
      <c r="G94" s="259"/>
      <c r="H94" s="259"/>
      <c r="I94" s="259"/>
      <c r="J94" s="259"/>
      <c r="K94" s="259"/>
      <c r="L94" s="259"/>
      <c r="M94" s="259"/>
      <c r="N94" s="259"/>
      <c r="O94" s="259"/>
      <c r="P94" s="259"/>
      <c r="Q94" s="259"/>
      <c r="R94" s="259"/>
      <c r="S94" s="259"/>
      <c r="T94" s="259"/>
      <c r="U94" s="259"/>
    </row>
    <row r="95" spans="1:21" x14ac:dyDescent="0.25">
      <c r="A95" s="126"/>
      <c r="B95" s="84">
        <v>7</v>
      </c>
      <c r="C95" s="259"/>
      <c r="D95" s="259"/>
      <c r="E95" s="259"/>
      <c r="F95" s="259"/>
      <c r="G95" s="259"/>
      <c r="H95" s="259"/>
      <c r="I95" s="259"/>
      <c r="J95" s="259"/>
      <c r="K95" s="259"/>
      <c r="L95" s="259"/>
      <c r="M95" s="259"/>
      <c r="N95" s="259"/>
      <c r="O95" s="259"/>
      <c r="P95" s="259"/>
      <c r="Q95" s="259"/>
      <c r="R95" s="259"/>
      <c r="S95" s="259"/>
      <c r="T95" s="259"/>
      <c r="U95" s="259"/>
    </row>
    <row r="96" spans="1:21" x14ac:dyDescent="0.25">
      <c r="A96" s="126"/>
      <c r="B96" s="84">
        <v>8</v>
      </c>
      <c r="C96" s="259"/>
      <c r="D96" s="259"/>
      <c r="E96" s="259"/>
      <c r="F96" s="259"/>
      <c r="G96" s="259"/>
      <c r="H96" s="259"/>
      <c r="I96" s="259"/>
      <c r="J96" s="259"/>
      <c r="K96" s="259"/>
      <c r="L96" s="259"/>
      <c r="M96" s="259"/>
      <c r="N96" s="259"/>
      <c r="O96" s="259"/>
      <c r="P96" s="259"/>
      <c r="Q96" s="259"/>
      <c r="R96" s="259"/>
      <c r="S96" s="259"/>
      <c r="T96" s="259"/>
      <c r="U96" s="259"/>
    </row>
    <row r="97" spans="1:21" x14ac:dyDescent="0.25">
      <c r="A97" s="126"/>
      <c r="B97" s="84">
        <v>9</v>
      </c>
      <c r="C97" s="259"/>
      <c r="D97" s="259"/>
      <c r="E97" s="259"/>
      <c r="F97" s="259"/>
      <c r="G97" s="259"/>
      <c r="H97" s="259"/>
      <c r="I97" s="259"/>
      <c r="J97" s="259"/>
      <c r="K97" s="259"/>
      <c r="L97" s="259"/>
      <c r="M97" s="259"/>
      <c r="N97" s="259"/>
      <c r="O97" s="259"/>
      <c r="P97" s="259"/>
      <c r="Q97" s="259"/>
      <c r="R97" s="259"/>
      <c r="S97" s="259"/>
      <c r="T97" s="259"/>
      <c r="U97" s="259"/>
    </row>
    <row r="98" spans="1:21" x14ac:dyDescent="0.25">
      <c r="A98" s="126"/>
      <c r="B98" s="84">
        <v>10</v>
      </c>
      <c r="C98" s="259"/>
      <c r="D98" s="259"/>
      <c r="E98" s="259"/>
      <c r="F98" s="259"/>
      <c r="G98" s="259"/>
      <c r="H98" s="259"/>
      <c r="I98" s="259"/>
      <c r="J98" s="259"/>
      <c r="K98" s="259"/>
      <c r="L98" s="259"/>
      <c r="M98" s="259"/>
      <c r="N98" s="259"/>
      <c r="O98" s="259"/>
      <c r="P98" s="259"/>
      <c r="Q98" s="259"/>
      <c r="R98" s="259"/>
      <c r="S98" s="259"/>
      <c r="T98" s="259"/>
      <c r="U98" s="259"/>
    </row>
    <row r="99" spans="1:21" x14ac:dyDescent="0.25">
      <c r="A99" s="126"/>
      <c r="B99" s="260" t="s">
        <v>87</v>
      </c>
      <c r="C99" s="259" t="s">
        <v>88</v>
      </c>
      <c r="D99" s="259"/>
      <c r="E99" s="259"/>
      <c r="F99" s="259"/>
      <c r="G99" s="259"/>
      <c r="H99" s="259"/>
      <c r="I99" s="259"/>
      <c r="J99" s="259"/>
      <c r="K99" s="259"/>
      <c r="L99" s="259"/>
      <c r="M99" s="259"/>
      <c r="N99" s="259"/>
      <c r="O99" s="259"/>
      <c r="P99" s="259"/>
      <c r="Q99" s="259"/>
      <c r="R99" s="259"/>
      <c r="S99" s="259"/>
      <c r="T99" s="259"/>
      <c r="U99" s="259"/>
    </row>
    <row r="100" spans="1:21" x14ac:dyDescent="0.25">
      <c r="A100" s="126"/>
      <c r="B100" s="260"/>
      <c r="C100" s="259"/>
      <c r="D100" s="259"/>
      <c r="E100" s="259"/>
      <c r="F100" s="259"/>
      <c r="G100" s="259"/>
      <c r="H100" s="259"/>
      <c r="I100" s="259"/>
      <c r="J100" s="259"/>
      <c r="K100" s="259"/>
      <c r="L100" s="259"/>
      <c r="M100" s="259"/>
      <c r="N100" s="259"/>
      <c r="O100" s="259"/>
      <c r="P100" s="259"/>
      <c r="Q100" s="259"/>
      <c r="R100" s="259"/>
      <c r="S100" s="259"/>
      <c r="T100" s="259"/>
      <c r="U100" s="259"/>
    </row>
    <row r="101" spans="1:21" x14ac:dyDescent="0.25">
      <c r="A101" s="126"/>
      <c r="B101" s="260"/>
      <c r="C101" s="259"/>
      <c r="D101" s="259"/>
      <c r="E101" s="259"/>
      <c r="F101" s="259"/>
      <c r="G101" s="259"/>
      <c r="H101" s="259"/>
      <c r="I101" s="259"/>
      <c r="J101" s="259"/>
      <c r="K101" s="259"/>
      <c r="L101" s="259"/>
      <c r="M101" s="259"/>
      <c r="N101" s="259"/>
      <c r="O101" s="259"/>
      <c r="P101" s="259"/>
      <c r="Q101" s="259"/>
      <c r="R101" s="259"/>
      <c r="S101" s="259"/>
      <c r="T101" s="259"/>
      <c r="U101" s="259"/>
    </row>
  </sheetData>
  <mergeCells count="129">
    <mergeCell ref="B99:B101"/>
    <mergeCell ref="D23:E24"/>
    <mergeCell ref="D25:E26"/>
    <mergeCell ref="F23:F24"/>
    <mergeCell ref="F25:F26"/>
    <mergeCell ref="C92:U92"/>
    <mergeCell ref="C93:U93"/>
    <mergeCell ref="C94:U94"/>
    <mergeCell ref="C95:U95"/>
    <mergeCell ref="C96:U96"/>
    <mergeCell ref="C89:U89"/>
    <mergeCell ref="C90:U90"/>
    <mergeCell ref="D84:F85"/>
    <mergeCell ref="B84:C87"/>
    <mergeCell ref="B83:U83"/>
    <mergeCell ref="B88:U88"/>
    <mergeCell ref="B70:U70"/>
    <mergeCell ref="D71:E72"/>
    <mergeCell ref="F71:F72"/>
    <mergeCell ref="B71:C80"/>
    <mergeCell ref="D81:U82"/>
    <mergeCell ref="D59:U60"/>
    <mergeCell ref="B61:U61"/>
    <mergeCell ref="D30:K30"/>
    <mergeCell ref="G62:K62"/>
    <mergeCell ref="L62:P62"/>
    <mergeCell ref="F53:F54"/>
    <mergeCell ref="D55:E56"/>
    <mergeCell ref="F55:F56"/>
    <mergeCell ref="D57:E58"/>
    <mergeCell ref="D46:U47"/>
    <mergeCell ref="B36:F37"/>
    <mergeCell ref="D38:D39"/>
    <mergeCell ref="E38:F39"/>
    <mergeCell ref="D40:D41"/>
    <mergeCell ref="E40:F41"/>
    <mergeCell ref="D42:D43"/>
    <mergeCell ref="E42:F43"/>
    <mergeCell ref="D44:D45"/>
    <mergeCell ref="E44:F45"/>
    <mergeCell ref="D62:E63"/>
    <mergeCell ref="F62:F63"/>
    <mergeCell ref="B62:C67"/>
    <mergeCell ref="L49:P49"/>
    <mergeCell ref="B48:U48"/>
    <mergeCell ref="Q36:U36"/>
    <mergeCell ref="G36:K36"/>
    <mergeCell ref="L36:P36"/>
    <mergeCell ref="B4:K4"/>
    <mergeCell ref="B17:K17"/>
    <mergeCell ref="D5:K5"/>
    <mergeCell ref="D6:K6"/>
    <mergeCell ref="D7:K7"/>
    <mergeCell ref="D8:K8"/>
    <mergeCell ref="D9:K9"/>
    <mergeCell ref="D10:K10"/>
    <mergeCell ref="D11:K13"/>
    <mergeCell ref="D14:K14"/>
    <mergeCell ref="D15:K16"/>
    <mergeCell ref="B5:C5"/>
    <mergeCell ref="B14:C16"/>
    <mergeCell ref="B6:C6"/>
    <mergeCell ref="B11:C13"/>
    <mergeCell ref="B9:C9"/>
    <mergeCell ref="B10:C10"/>
    <mergeCell ref="B7:C8"/>
    <mergeCell ref="D86:F87"/>
    <mergeCell ref="B81:C82"/>
    <mergeCell ref="D79:E80"/>
    <mergeCell ref="F79:F80"/>
    <mergeCell ref="D77:E78"/>
    <mergeCell ref="F77:F78"/>
    <mergeCell ref="D75:E76"/>
    <mergeCell ref="F75:F76"/>
    <mergeCell ref="D73:E74"/>
    <mergeCell ref="G71:K71"/>
    <mergeCell ref="L71:P71"/>
    <mergeCell ref="Q71:U71"/>
    <mergeCell ref="G84:K84"/>
    <mergeCell ref="L84:P84"/>
    <mergeCell ref="Q84:U84"/>
    <mergeCell ref="D66:E67"/>
    <mergeCell ref="F66:F67"/>
    <mergeCell ref="D68:U69"/>
    <mergeCell ref="G49:K49"/>
    <mergeCell ref="B33:C34"/>
    <mergeCell ref="D21:F22"/>
    <mergeCell ref="B27:C27"/>
    <mergeCell ref="B31:C31"/>
    <mergeCell ref="B49:C58"/>
    <mergeCell ref="F57:F58"/>
    <mergeCell ref="D27:K27"/>
    <mergeCell ref="D32:K32"/>
    <mergeCell ref="D33:K34"/>
    <mergeCell ref="F49:F50"/>
    <mergeCell ref="D49:E50"/>
    <mergeCell ref="B23:C24"/>
    <mergeCell ref="B21:C22"/>
    <mergeCell ref="B38:C39"/>
    <mergeCell ref="B40:C41"/>
    <mergeCell ref="B28:C28"/>
    <mergeCell ref="B42:C43"/>
    <mergeCell ref="B44:C45"/>
    <mergeCell ref="B35:U35"/>
    <mergeCell ref="D29:K29"/>
    <mergeCell ref="C91:U91"/>
    <mergeCell ref="B68:C69"/>
    <mergeCell ref="C97:U97"/>
    <mergeCell ref="C98:U98"/>
    <mergeCell ref="C99:U101"/>
    <mergeCell ref="F73:F74"/>
    <mergeCell ref="D28:K28"/>
    <mergeCell ref="D18:K19"/>
    <mergeCell ref="B20:C20"/>
    <mergeCell ref="D20:F20"/>
    <mergeCell ref="B18:C19"/>
    <mergeCell ref="B32:C32"/>
    <mergeCell ref="B29:C29"/>
    <mergeCell ref="B30:C30"/>
    <mergeCell ref="B25:C26"/>
    <mergeCell ref="Q62:U62"/>
    <mergeCell ref="D64:E65"/>
    <mergeCell ref="F64:F65"/>
    <mergeCell ref="B59:C60"/>
    <mergeCell ref="Q49:U49"/>
    <mergeCell ref="D51:E52"/>
    <mergeCell ref="F51:F52"/>
    <mergeCell ref="D53:E54"/>
    <mergeCell ref="B46:C47"/>
  </mergeCells>
  <conditionalFormatting sqref="B89:B98">
    <cfRule type="containsText" dxfId="107" priority="162" operator="containsText" text="Specify data sources and references here">
      <formula>NOT(ISERROR(SEARCH("Specify data sources and references here",B89)))</formula>
    </cfRule>
  </conditionalFormatting>
  <conditionalFormatting sqref="C89:U89">
    <cfRule type="containsText" dxfId="106" priority="161" operator="containsText" text="Specify complete references and data sources used here">
      <formula>NOT(ISERROR(SEARCH("Specify complete references and data sources used here",C89)))</formula>
    </cfRule>
  </conditionalFormatting>
  <conditionalFormatting sqref="C99:U101">
    <cfRule type="containsText" dxfId="105" priority="160" operator="containsText" text="Add other sources here">
      <formula>NOT(ISERROR(SEARCH("Add other sources here",C99)))</formula>
    </cfRule>
  </conditionalFormatting>
  <conditionalFormatting sqref="D5">
    <cfRule type="containsText" dxfId="104" priority="184" operator="containsText" text="Specify here">
      <formula>NOT(ISERROR(SEARCH("Specify here",D5)))</formula>
    </cfRule>
    <cfRule type="containsText" dxfId="103" priority="185" operator="containsText" text="Please select">
      <formula>NOT(ISERROR(SEARCH("Please select",D5)))</formula>
    </cfRule>
  </conditionalFormatting>
  <conditionalFormatting sqref="D6 L6:O6">
    <cfRule type="containsText" dxfId="102" priority="290" operator="containsText" text="DD-MM-YYYY">
      <formula>NOT(ISERROR(SEARCH("DD-MM-YYYY",D6)))</formula>
    </cfRule>
  </conditionalFormatting>
  <conditionalFormatting sqref="D7">
    <cfRule type="containsText" dxfId="101" priority="295" operator="containsText" text="Please select">
      <formula>NOT(ISERROR(SEARCH("Please select",D7)))</formula>
    </cfRule>
  </conditionalFormatting>
  <conditionalFormatting sqref="D8 L8:O8">
    <cfRule type="containsText" dxfId="100" priority="294" operator="containsText" text="Other (specify here)">
      <formula>NOT(ISERROR(SEARCH("Other (specify here)",D8)))</formula>
    </cfRule>
  </conditionalFormatting>
  <conditionalFormatting sqref="D9">
    <cfRule type="containsText" dxfId="99" priority="293" operator="containsText" text="Please select">
      <formula>NOT(ISERROR(SEARCH("Please select",D9)))</formula>
    </cfRule>
  </conditionalFormatting>
  <conditionalFormatting sqref="D10">
    <cfRule type="containsText" dxfId="98" priority="149" operator="containsText" text="Please select">
      <formula>NOT(ISERROR(SEARCH("Please select",D10)))</formula>
    </cfRule>
  </conditionalFormatting>
  <conditionalFormatting sqref="D10:D11">
    <cfRule type="containsText" dxfId="97" priority="148" operator="containsText" text="Specify here">
      <formula>NOT(ISERROR(SEARCH("Specify here",D10)))</formula>
    </cfRule>
  </conditionalFormatting>
  <conditionalFormatting sqref="D14 L14:O14">
    <cfRule type="containsText" dxfId="96" priority="287" operator="containsText" text="Select the observed or expected TRL level in 2020">
      <formula>NOT(ISERROR(SEARCH("Select the observed or expected TRL level in 2020",D14)))</formula>
    </cfRule>
    <cfRule type="containsText" dxfId="95" priority="289" operator="containsText" text="Specify here the observed or expected TRL level in 2020">
      <formula>NOT(ISERROR(SEARCH("Specify here the observed or expected TRL level in 2020",D14)))</formula>
    </cfRule>
  </conditionalFormatting>
  <conditionalFormatting sqref="D15 L15:O15 L16:N16">
    <cfRule type="containsText" dxfId="94" priority="288" operator="containsText" text="Explain here">
      <formula>NOT(ISERROR(SEARCH("Explain here",D15)))</formula>
    </cfRule>
  </conditionalFormatting>
  <conditionalFormatting sqref="D18">
    <cfRule type="containsText" dxfId="93" priority="181" operator="containsText" text="Please select">
      <formula>NOT(ISERROR(SEARCH("Please select",D18)))</formula>
    </cfRule>
    <cfRule type="containsText" dxfId="92" priority="182" operator="containsText" text="Please select 'Functional Unit' above">
      <formula>NOT(ISERROR(SEARCH("Please select 'Functional Unit' above",D18)))</formula>
    </cfRule>
  </conditionalFormatting>
  <conditionalFormatting sqref="D21">
    <cfRule type="containsText" dxfId="91" priority="273" operator="containsText" text="Select Functional Unit above">
      <formula>NOT(ISERROR(SEARCH("Select Functional Unit above",D21)))</formula>
    </cfRule>
  </conditionalFormatting>
  <conditionalFormatting sqref="D23">
    <cfRule type="containsText" dxfId="90" priority="180" operator="containsText" text="Select Functional Unit above">
      <formula>NOT(ISERROR(SEARCH("Select Functional Unit above",D23)))</formula>
    </cfRule>
  </conditionalFormatting>
  <conditionalFormatting sqref="D25">
    <cfRule type="containsText" dxfId="89" priority="158" operator="containsText" text="Select Functional Unit above">
      <formula>NOT(ISERROR(SEARCH("Select Functional Unit above",D25)))</formula>
    </cfRule>
  </conditionalFormatting>
  <conditionalFormatting sqref="D27">
    <cfRule type="containsText" dxfId="88" priority="210" operator="containsText" text="Specify here (if not specified, value will be 1)">
      <formula>NOT(ISERROR(SEARCH("Specify here (if not specified, value will be 1)",D27)))</formula>
    </cfRule>
  </conditionalFormatting>
  <conditionalFormatting sqref="D28:D32">
    <cfRule type="containsText" dxfId="87" priority="179" operator="containsText" text="Please select">
      <formula>NOT(ISERROR(SEARCH("Please select",D28)))</formula>
    </cfRule>
  </conditionalFormatting>
  <conditionalFormatting sqref="D29:D31">
    <cfRule type="containsText" dxfId="86" priority="208" operator="containsText" text="Specify here">
      <formula>NOT(ISERROR(SEARCH("Specify here",D29)))</formula>
    </cfRule>
  </conditionalFormatting>
  <conditionalFormatting sqref="D33 L33:O34">
    <cfRule type="containsText" dxfId="85" priority="278"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D46">
    <cfRule type="containsText" dxfId="84" priority="254" operator="containsText" text="Explain here (e.g. other costs)">
      <formula>NOT(ISERROR(SEARCH("Explain here (e.g. other costs)",D46)))</formula>
    </cfRule>
  </conditionalFormatting>
  <conditionalFormatting sqref="D51">
    <cfRule type="containsText" dxfId="83" priority="244" operator="containsText" text="Select">
      <formula>NOT(ISERROR(SEARCH("Select",D51)))</formula>
    </cfRule>
  </conditionalFormatting>
  <conditionalFormatting sqref="D53">
    <cfRule type="containsText" dxfId="82" priority="243" operator="containsText" text="Select">
      <formula>NOT(ISERROR(SEARCH("Select",D53)))</formula>
    </cfRule>
  </conditionalFormatting>
  <conditionalFormatting sqref="D55">
    <cfRule type="containsText" dxfId="81" priority="111" operator="containsText" text="Select">
      <formula>NOT(ISERROR(SEARCH("Select",D55)))</formula>
    </cfRule>
  </conditionalFormatting>
  <conditionalFormatting sqref="D57">
    <cfRule type="containsText" dxfId="80" priority="241" operator="containsText" text="Select">
      <formula>NOT(ISERROR(SEARCH("Select",D57)))</formula>
    </cfRule>
  </conditionalFormatting>
  <conditionalFormatting sqref="D59">
    <cfRule type="containsText" dxfId="79" priority="239" operator="containsText" text="Explain here (e.g. flexible in and out)">
      <formula>NOT(ISERROR(SEARCH("Explain here (e.g. flexible in and out)",D59)))</formula>
    </cfRule>
  </conditionalFormatting>
  <conditionalFormatting sqref="D64">
    <cfRule type="containsText" dxfId="78" priority="230" operator="containsText" text="Select">
      <formula>NOT(ISERROR(SEARCH("Select",D64)))</formula>
    </cfRule>
  </conditionalFormatting>
  <conditionalFormatting sqref="D66">
    <cfRule type="containsText" dxfId="77" priority="171" operator="containsText" text="Select">
      <formula>NOT(ISERROR(SEARCH("Select",D66)))</formula>
    </cfRule>
  </conditionalFormatting>
  <conditionalFormatting sqref="D68">
    <cfRule type="containsText" dxfId="76" priority="228" operator="containsText" text="Explain here">
      <formula>NOT(ISERROR(SEARCH("Explain here",D68)))</formula>
    </cfRule>
  </conditionalFormatting>
  <conditionalFormatting sqref="D73">
    <cfRule type="containsText" dxfId="75" priority="227" operator="containsText" text="Select">
      <formula>NOT(ISERROR(SEARCH("Select",D73)))</formula>
    </cfRule>
  </conditionalFormatting>
  <conditionalFormatting sqref="D75">
    <cfRule type="containsText" dxfId="74" priority="226" operator="containsText" text="Select">
      <formula>NOT(ISERROR(SEARCH("Select",D75)))</formula>
    </cfRule>
  </conditionalFormatting>
  <conditionalFormatting sqref="D77">
    <cfRule type="containsText" dxfId="73" priority="225" operator="containsText" text="Select">
      <formula>NOT(ISERROR(SEARCH("Select",D77)))</formula>
    </cfRule>
  </conditionalFormatting>
  <conditionalFormatting sqref="D79">
    <cfRule type="containsText" dxfId="72" priority="224" operator="containsText" text="Select">
      <formula>NOT(ISERROR(SEARCH("Select",D79)))</formula>
    </cfRule>
  </conditionalFormatting>
  <conditionalFormatting sqref="D81">
    <cfRule type="containsText" dxfId="71" priority="222" operator="containsText" text="Explain here">
      <formula>NOT(ISERROR(SEARCH("Explain here",D81)))</formula>
    </cfRule>
  </conditionalFormatting>
  <conditionalFormatting sqref="D86">
    <cfRule type="containsText" dxfId="70" priority="215" operator="containsText" text="Specify here">
      <formula>NOT(ISERROR(SEARCH("Specify here",D86)))</formula>
    </cfRule>
  </conditionalFormatting>
  <conditionalFormatting sqref="D64:F67">
    <cfRule type="containsText" dxfId="69" priority="170" operator="containsText" text="Specify here">
      <formula>NOT(ISERROR(SEARCH("Specify here",D64)))</formula>
    </cfRule>
  </conditionalFormatting>
  <conditionalFormatting sqref="E38">
    <cfRule type="containsText" dxfId="68" priority="204" operator="containsText" text="Please select 'Functional Unit' above">
      <formula>NOT(ISERROR(SEARCH("Please select 'Functional Unit' above",E38)))</formula>
    </cfRule>
  </conditionalFormatting>
  <conditionalFormatting sqref="E40 E42 E44">
    <cfRule type="containsText" dxfId="67" priority="175" operator="containsText" text="Please select 'Functional Unit' above">
      <formula>NOT(ISERROR(SEARCH("Please select 'Functional Unit' above",E40)))</formula>
    </cfRule>
  </conditionalFormatting>
  <conditionalFormatting sqref="F23:F24">
    <cfRule type="containsText" dxfId="66" priority="157" operator="containsText" text="Please select the region">
      <formula>NOT(ISERROR(SEARCH("Please select the region",F23)))</formula>
    </cfRule>
  </conditionalFormatting>
  <conditionalFormatting sqref="F25:F26">
    <cfRule type="containsText" dxfId="65" priority="156" operator="containsText" text="Specify here the market">
      <formula>NOT(ISERROR(SEARCH("Specify here the market",F25)))</formula>
    </cfRule>
  </conditionalFormatting>
  <conditionalFormatting sqref="F51:F58">
    <cfRule type="containsText" dxfId="64" priority="240" operator="containsText" text="Please select">
      <formula>NOT(ISERROR(SEARCH("Please select",F51)))</formula>
    </cfRule>
  </conditionalFormatting>
  <conditionalFormatting sqref="F73:F80">
    <cfRule type="containsText" dxfId="63" priority="223" operator="containsText" text="Please select">
      <formula>NOT(ISERROR(SEARCH("Please select",F73)))</formula>
    </cfRule>
  </conditionalFormatting>
  <conditionalFormatting sqref="G39">
    <cfRule type="containsText" dxfId="62" priority="99" operator="containsText" text="Reference">
      <formula>NOT(ISERROR(SEARCH("Reference",G39)))</formula>
    </cfRule>
  </conditionalFormatting>
  <conditionalFormatting sqref="G41">
    <cfRule type="containsText" dxfId="61" priority="98" operator="containsText" text="Reference">
      <formula>NOT(ISERROR(SEARCH("Reference",G41)))</formula>
    </cfRule>
  </conditionalFormatting>
  <conditionalFormatting sqref="G43">
    <cfRule type="containsText" dxfId="60" priority="97" operator="containsText" text="Reference">
      <formula>NOT(ISERROR(SEARCH("Reference",G43)))</formula>
    </cfRule>
  </conditionalFormatting>
  <conditionalFormatting sqref="G45 S45:U45 G58:U58 G65:U65 G67:U67 G74:U74 G76:U76 G78:U78 G80:U80 G87:U87">
    <cfRule type="containsText" dxfId="59" priority="152" operator="containsText" text="Reference">
      <formula>NOT(ISERROR(SEARCH("Reference",G45)))</formula>
    </cfRule>
  </conditionalFormatting>
  <conditionalFormatting sqref="G22:K22">
    <cfRule type="containsText" dxfId="58" priority="155" operator="containsText" text="Reference">
      <formula>NOT(ISERROR(SEARCH("Reference",G22)))</formula>
    </cfRule>
  </conditionalFormatting>
  <conditionalFormatting sqref="G24:K24">
    <cfRule type="containsText" dxfId="57" priority="154" operator="containsText" text="Reference">
      <formula>NOT(ISERROR(SEARCH("Reference",G24)))</formula>
    </cfRule>
  </conditionalFormatting>
  <conditionalFormatting sqref="G26:K26">
    <cfRule type="containsText" dxfId="56" priority="153" operator="containsText" text="Reference">
      <formula>NOT(ISERROR(SEARCH("Reference",G26)))</formula>
    </cfRule>
  </conditionalFormatting>
  <conditionalFormatting sqref="G52:U52">
    <cfRule type="containsText" dxfId="55" priority="2" operator="containsText" text="Reference">
      <formula>NOT(ISERROR(SEARCH("Reference",G52)))</formula>
    </cfRule>
  </conditionalFormatting>
  <conditionalFormatting sqref="G54:U54">
    <cfRule type="containsText" dxfId="54" priority="1" operator="containsText" text="Reference">
      <formula>NOT(ISERROR(SEARCH("Reference",G54)))</formula>
    </cfRule>
  </conditionalFormatting>
  <conditionalFormatting sqref="G56:U56">
    <cfRule type="containsText" dxfId="53" priority="67" operator="containsText" text="Reference">
      <formula>NOT(ISERROR(SEARCH("Reference",G56)))</formula>
    </cfRule>
  </conditionalFormatting>
  <conditionalFormatting sqref="H40">
    <cfRule type="containsText" dxfId="52" priority="140" operator="containsText" text="Reference">
      <formula>NOT(ISERROR(SEARCH("Reference",H40)))</formula>
    </cfRule>
  </conditionalFormatting>
  <conditionalFormatting sqref="H45">
    <cfRule type="containsText" dxfId="51" priority="137" operator="containsText" text="Reference">
      <formula>NOT(ISERROR(SEARCH("Reference",H45)))</formula>
    </cfRule>
  </conditionalFormatting>
  <conditionalFormatting sqref="I39:L39">
    <cfRule type="containsText" dxfId="50" priority="18" operator="containsText" text="Reference">
      <formula>NOT(ISERROR(SEARCH("Reference",I39)))</formula>
    </cfRule>
  </conditionalFormatting>
  <conditionalFormatting sqref="I41:L41">
    <cfRule type="containsText" dxfId="49" priority="17" operator="containsText" text="Reference">
      <formula>NOT(ISERROR(SEARCH("Reference",I41)))</formula>
    </cfRule>
  </conditionalFormatting>
  <conditionalFormatting sqref="I43:L43">
    <cfRule type="containsText" dxfId="48" priority="93" operator="containsText" text="Reference">
      <formula>NOT(ISERROR(SEARCH("Reference",I43)))</formula>
    </cfRule>
  </conditionalFormatting>
  <conditionalFormatting sqref="I45:L45">
    <cfRule type="containsText" dxfId="47" priority="142" operator="containsText" text="Reference">
      <formula>NOT(ISERROR(SEARCH("Reference",I45)))</formula>
    </cfRule>
  </conditionalFormatting>
  <conditionalFormatting sqref="L5:O5">
    <cfRule type="containsText" dxfId="46" priority="275" operator="containsText" text="Specify technology option name here">
      <formula>NOT(ISERROR(SEARCH("Specify technology option name here",L5)))</formula>
    </cfRule>
  </conditionalFormatting>
  <conditionalFormatting sqref="L10:O13">
    <cfRule type="containsText" dxfId="45" priority="291" operator="containsText" text="Specify here">
      <formula>NOT(ISERROR(SEARCH("Specify here",L10)))</formula>
    </cfRule>
  </conditionalFormatting>
  <conditionalFormatting sqref="L27:O27">
    <cfRule type="containsText" dxfId="44" priority="280" operator="containsText" text="Specify here">
      <formula>NOT(ISERROR(SEARCH("Specify here",L27)))</formula>
    </cfRule>
  </conditionalFormatting>
  <conditionalFormatting sqref="L29:O31">
    <cfRule type="containsText" dxfId="43" priority="279" operator="containsText" text="Specify here">
      <formula>NOT(ISERROR(SEARCH("Specify here",L29)))</formula>
    </cfRule>
  </conditionalFormatting>
  <conditionalFormatting sqref="M40">
    <cfRule type="containsText" dxfId="42" priority="20" operator="containsText" text="Reference">
      <formula>NOT(ISERROR(SEARCH("Reference",M40)))</formula>
    </cfRule>
  </conditionalFormatting>
  <conditionalFormatting sqref="M45">
    <cfRule type="containsText" dxfId="41" priority="133" operator="containsText" text="Reference">
      <formula>NOT(ISERROR(SEARCH("Reference",M45)))</formula>
    </cfRule>
  </conditionalFormatting>
  <conditionalFormatting sqref="N39:Q39">
    <cfRule type="containsText" dxfId="40" priority="14" operator="containsText" text="Reference">
      <formula>NOT(ISERROR(SEARCH("Reference",N39)))</formula>
    </cfRule>
  </conditionalFormatting>
  <conditionalFormatting sqref="N41:Q41">
    <cfRule type="containsText" dxfId="39" priority="13" operator="containsText" text="Reference">
      <formula>NOT(ISERROR(SEARCH("Reference",N41)))</formula>
    </cfRule>
  </conditionalFormatting>
  <conditionalFormatting sqref="N43:Q43">
    <cfRule type="containsText" dxfId="38" priority="81" operator="containsText" text="Reference">
      <formula>NOT(ISERROR(SEARCH("Reference",N43)))</formula>
    </cfRule>
  </conditionalFormatting>
  <conditionalFormatting sqref="N45:Q45">
    <cfRule type="containsText" dxfId="37" priority="141" operator="containsText" text="Reference">
      <formula>NOT(ISERROR(SEARCH("Reference",N45)))</formula>
    </cfRule>
  </conditionalFormatting>
  <conditionalFormatting sqref="R40">
    <cfRule type="containsText" dxfId="36" priority="16" operator="containsText" text="Reference">
      <formula>NOT(ISERROR(SEARCH("Reference",R40)))</formula>
    </cfRule>
  </conditionalFormatting>
  <conditionalFormatting sqref="R45">
    <cfRule type="containsText" dxfId="35" priority="129" operator="containsText" text="Reference">
      <formula>NOT(ISERROR(SEARCH("Reference",R45)))</formula>
    </cfRule>
  </conditionalFormatting>
  <conditionalFormatting sqref="S39:U39 S41:U41 S43:U43">
    <cfRule type="containsText" dxfId="34" priority="87" operator="containsText" text="Reference">
      <formula>NOT(ISERROR(SEARCH("Reference",S39)))</formula>
    </cfRule>
  </conditionalFormatting>
  <dataValidations count="7">
    <dataValidation allowBlank="1" showInputMessage="1" showErrorMessage="1" prompt="More details are found in 'READ ME' tab" sqref="D15 L15:N16 O15" xr:uid="{B4D7B7FC-E8D7-4C1B-974F-5315503DC18D}"/>
    <dataValidation type="textLength" operator="lessThanOrEqual" allowBlank="1" showInputMessage="1" showErrorMessage="1" error="The cell only allows up to 700 characters._x000a_" prompt="Maximum length: 700 characters" sqref="L11:O13 D11" xr:uid="{C5AE93C3-C533-4DD9-9795-E0F27DA99FD2}">
      <formula1>700</formula1>
    </dataValidation>
    <dataValidation type="list" allowBlank="1" showInputMessage="1" showErrorMessage="1" sqref="L32:O32" xr:uid="{9901DC60-A1E1-4973-90BC-3DD1AF773D91}">
      <formula1>$X$6:$X$8</formula1>
    </dataValidation>
    <dataValidation type="list" allowBlank="1" showInputMessage="1" showErrorMessage="1" sqref="L7:O7" xr:uid="{D86DA10A-1FF8-4068-B238-00E13191ECA8}">
      <formula1>$B$3:$B$25</formula1>
    </dataValidation>
    <dataValidation type="list" allowBlank="1" showInputMessage="1" showErrorMessage="1" sqref="L9:O9" xr:uid="{F5BF810B-B1A7-456C-9F71-FBD4C582EC0E}">
      <formula1>$X$1:$X$4</formula1>
    </dataValidation>
    <dataValidation type="list" allowBlank="1" showInputMessage="1" showErrorMessage="1" sqref="L10:O10" xr:uid="{29D3573C-0C52-46C7-9055-4E9461B109EE}">
      <formula1>$D$3:$D$17</formula1>
    </dataValidation>
    <dataValidation type="list" allowBlank="1" showInputMessage="1" showErrorMessage="1" prompt="More details are found in 'READ ME' tab" sqref="L14:O14" xr:uid="{455B2EE1-DA0C-4FC7-8B40-616F3DC8FB94}">
      <formula1>$C$20:$C$28</formula1>
    </dataValidation>
  </dataValidations>
  <pageMargins left="0.7" right="0.7" top="0.75" bottom="0.75" header="0.3" footer="0.3"/>
  <pageSetup paperSize="9" scale="30" orientation="landscape" r:id="rId1"/>
  <extLst>
    <ext xmlns:x14="http://schemas.microsoft.com/office/spreadsheetml/2009/9/main" uri="{CCE6A557-97BC-4b89-ADB6-D9C93CAAB3DF}">
      <x14:dataValidations xmlns:xm="http://schemas.microsoft.com/office/excel/2006/main" count="11">
        <x14:dataValidation type="list" allowBlank="1" showInputMessage="1" showErrorMessage="1" prompt="More details are found in 'READ ME' tab" xr:uid="{3B2EFD59-C82A-4C21-BC7E-5967DA275EBD}">
          <x14:formula1>
            <xm:f>'READ ME'!$C$21:$C$29</xm:f>
          </x14:formula1>
          <xm:sqref>D14</xm:sqref>
        </x14:dataValidation>
        <x14:dataValidation type="list" allowBlank="1" showInputMessage="1" showErrorMessage="1" xr:uid="{F2D99DDC-1834-4945-A4B5-BD6659E600DE}">
          <x14:formula1>
            <xm:f>List!$X$6:$X$8</xm:f>
          </x14:formula1>
          <xm:sqref>D32</xm:sqref>
        </x14:dataValidation>
        <x14:dataValidation type="list" allowBlank="1" showInputMessage="1" showErrorMessage="1" xr:uid="{76FA057E-DA0C-4011-B7C0-B5F22923686A}">
          <x14:formula1>
            <xm:f>List!$R$3:$R$6</xm:f>
          </x14:formula1>
          <xm:sqref>F73:F80</xm:sqref>
        </x14:dataValidation>
        <x14:dataValidation type="list" allowBlank="1" showInputMessage="1" showErrorMessage="1" xr:uid="{EDECACFC-8F15-4C64-B465-E09030EB7C87}">
          <x14:formula1>
            <xm:f>List!$P$3:$P$13</xm:f>
          </x14:formula1>
          <xm:sqref>D73:E80</xm:sqref>
        </x14:dataValidation>
        <x14:dataValidation type="list" allowBlank="1" showInputMessage="1" showErrorMessage="1" xr:uid="{5C14CD96-F0E1-44BA-B106-C1D8217234AF}">
          <x14:formula1>
            <xm:f>List!$H$3:$H$10</xm:f>
          </x14:formula1>
          <xm:sqref>D28:K28</xm:sqref>
        </x14:dataValidation>
        <x14:dataValidation type="list" allowBlank="1" showInputMessage="1" showErrorMessage="1" xr:uid="{6024F62B-4B5B-4E7B-B1C0-DD051F3161C6}">
          <x14:formula1>
            <xm:f>List!$X$10:$X$13</xm:f>
          </x14:formula1>
          <xm:sqref>F23:F24</xm:sqref>
        </x14:dataValidation>
        <x14:dataValidation type="list" allowBlank="1" showInputMessage="1" showErrorMessage="1" xr:uid="{F058B521-86B9-40C3-8978-C69E3F6C6C3A}">
          <x14:formula1>
            <xm:f>List!$J$3:$J$49</xm:f>
          </x14:formula1>
          <xm:sqref>D53 D55:E58</xm:sqref>
        </x14:dataValidation>
        <x14:dataValidation type="list" allowBlank="1" showInputMessage="1" showErrorMessage="1" xr:uid="{B0DBFE3B-5AB8-4599-A340-DC1026EACFA2}">
          <x14:formula1>
            <xm:f>List!$J$2:$J$74</xm:f>
          </x14:formula1>
          <xm:sqref>D51:E52</xm:sqref>
        </x14:dataValidation>
        <x14:dataValidation type="list" allowBlank="1" showInputMessage="1" showErrorMessage="1" xr:uid="{6F148484-592E-4739-AA3B-086D9F58AA6B}">
          <x14:formula1>
            <xm:f>List!$B$3:$B$25</xm:f>
          </x14:formula1>
          <xm:sqref>D7</xm:sqref>
        </x14:dataValidation>
        <x14:dataValidation type="list" allowBlank="1" showInputMessage="1" showErrorMessage="1" xr:uid="{514D6F72-5CFB-457A-96D1-251F32E68A05}">
          <x14:formula1>
            <xm:f>List!$F$3:$F$17</xm:f>
          </x14:formula1>
          <xm:sqref>D18:K19</xm:sqref>
        </x14:dataValidation>
        <x14:dataValidation type="list" allowBlank="1" showInputMessage="1" showErrorMessage="1" xr:uid="{CF760670-593A-41D1-8C54-DCBEC36DBEBD}">
          <x14:formula1>
            <xm:f>List!$X$2:$X$4</xm:f>
          </x14:formula1>
          <xm:sqref>D9:K9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8D607-FFAB-42F2-B37E-B246CE1750AF}">
  <dimension ref="A1:E10"/>
  <sheetViews>
    <sheetView workbookViewId="0">
      <selection activeCell="B30" sqref="F30"/>
    </sheetView>
  </sheetViews>
  <sheetFormatPr defaultRowHeight="15.75" x14ac:dyDescent="0.25"/>
  <cols>
    <col min="2" max="2" width="31.875" bestFit="1" customWidth="1"/>
    <col min="3" max="3" width="12.625" bestFit="1" customWidth="1"/>
    <col min="5" max="5" width="66" bestFit="1" customWidth="1"/>
  </cols>
  <sheetData>
    <row r="1" spans="1:5" x14ac:dyDescent="0.25">
      <c r="A1" t="s">
        <v>225</v>
      </c>
      <c r="B1" s="149">
        <v>44886</v>
      </c>
    </row>
    <row r="3" spans="1:5" ht="16.5" thickBot="1" x14ac:dyDescent="0.3">
      <c r="B3" s="150" t="s">
        <v>226</v>
      </c>
      <c r="C3" s="150" t="s">
        <v>227</v>
      </c>
      <c r="D3" s="150" t="s">
        <v>228</v>
      </c>
      <c r="E3" s="150" t="s">
        <v>229</v>
      </c>
    </row>
    <row r="4" spans="1:5" x14ac:dyDescent="0.25">
      <c r="B4" t="s">
        <v>110</v>
      </c>
      <c r="C4" t="s">
        <v>230</v>
      </c>
      <c r="D4">
        <v>8</v>
      </c>
      <c r="E4" t="s">
        <v>231</v>
      </c>
    </row>
    <row r="5" spans="1:5" x14ac:dyDescent="0.25">
      <c r="B5" t="s">
        <v>27</v>
      </c>
      <c r="C5" t="s">
        <v>29</v>
      </c>
      <c r="D5" t="s">
        <v>232</v>
      </c>
      <c r="E5" t="s">
        <v>233</v>
      </c>
    </row>
    <row r="6" spans="1:5" x14ac:dyDescent="0.25">
      <c r="B6" t="s">
        <v>234</v>
      </c>
      <c r="E6" t="s">
        <v>235</v>
      </c>
    </row>
    <row r="7" spans="1:5" x14ac:dyDescent="0.25">
      <c r="B7" t="s">
        <v>236</v>
      </c>
      <c r="E7" t="s">
        <v>237</v>
      </c>
    </row>
    <row r="8" spans="1:5" x14ac:dyDescent="0.25">
      <c r="B8" t="s">
        <v>238</v>
      </c>
      <c r="E8" t="s">
        <v>239</v>
      </c>
    </row>
    <row r="9" spans="1:5" x14ac:dyDescent="0.25">
      <c r="B9" t="s">
        <v>240</v>
      </c>
      <c r="C9" t="s">
        <v>77</v>
      </c>
      <c r="D9" t="s">
        <v>193</v>
      </c>
      <c r="E9" t="s">
        <v>241</v>
      </c>
    </row>
    <row r="10" spans="1:5" x14ac:dyDescent="0.25">
      <c r="B10" t="s">
        <v>242</v>
      </c>
      <c r="E10" t="s">
        <v>243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P71"/>
  <sheetViews>
    <sheetView tabSelected="1" topLeftCell="A32" zoomScale="90" zoomScaleNormal="90" workbookViewId="0">
      <selection activeCell="B30" sqref="B30:O30"/>
    </sheetView>
  </sheetViews>
  <sheetFormatPr defaultColWidth="11" defaultRowHeight="15.75" x14ac:dyDescent="0.25"/>
  <cols>
    <col min="1" max="1" width="4.875" customWidth="1"/>
    <col min="2" max="3" width="15.5" customWidth="1"/>
    <col min="4" max="4" width="13.625" customWidth="1"/>
    <col min="5" max="5" width="13.75" customWidth="1"/>
    <col min="6" max="6" width="10.875" customWidth="1"/>
  </cols>
  <sheetData>
    <row r="1" spans="1:15" ht="21" x14ac:dyDescent="0.35">
      <c r="B1" s="3" t="s">
        <v>244</v>
      </c>
      <c r="C1" s="1"/>
      <c r="D1" s="1"/>
      <c r="E1" s="1"/>
      <c r="F1" s="1"/>
      <c r="G1" s="1"/>
      <c r="H1" s="1"/>
      <c r="I1" s="1"/>
      <c r="J1" s="1"/>
      <c r="K1" s="1"/>
      <c r="L1" s="1"/>
      <c r="M1" s="1"/>
      <c r="N1" s="1"/>
      <c r="O1" s="1"/>
    </row>
    <row r="2" spans="1:15" ht="21.75" customHeight="1" thickBot="1" x14ac:dyDescent="0.3">
      <c r="A2" s="1"/>
      <c r="B2" s="1"/>
      <c r="C2" s="1"/>
      <c r="D2" s="1"/>
      <c r="E2" s="1"/>
      <c r="F2" s="1"/>
      <c r="G2" s="1"/>
      <c r="H2" s="1"/>
      <c r="I2" s="1"/>
      <c r="J2" s="1"/>
      <c r="K2" s="1"/>
      <c r="L2" s="1"/>
      <c r="M2" s="1"/>
      <c r="N2" s="1"/>
      <c r="O2" s="1"/>
    </row>
    <row r="3" spans="1:15" ht="29.1" customHeight="1" thickTop="1" thickBot="1" x14ac:dyDescent="0.3">
      <c r="A3" s="1"/>
      <c r="B3" s="318" t="s">
        <v>245</v>
      </c>
      <c r="C3" s="319"/>
      <c r="D3" s="319"/>
      <c r="E3" s="319"/>
      <c r="F3" s="319"/>
      <c r="G3" s="319"/>
      <c r="H3" s="319"/>
      <c r="I3" s="319"/>
      <c r="J3" s="319"/>
      <c r="K3" s="319"/>
      <c r="L3" s="319"/>
      <c r="M3" s="319"/>
      <c r="N3" s="319"/>
      <c r="O3" s="320"/>
    </row>
    <row r="4" spans="1:15" ht="17.100000000000001" customHeight="1" thickBot="1" x14ac:dyDescent="0.3">
      <c r="A4" s="1"/>
      <c r="B4" s="321" t="s">
        <v>5</v>
      </c>
      <c r="C4" s="322"/>
      <c r="D4" s="323">
        <f>IF('Data input'!D6="DD-MM-YYYY"," ",'Data input'!D6)</f>
        <v>43591</v>
      </c>
      <c r="E4" s="324"/>
      <c r="F4" s="324"/>
      <c r="G4" s="324"/>
      <c r="H4" s="324"/>
      <c r="I4" s="324"/>
      <c r="J4" s="324"/>
      <c r="K4" s="324"/>
      <c r="L4" s="324"/>
      <c r="M4" s="324"/>
      <c r="N4" s="324"/>
      <c r="O4" s="325"/>
    </row>
    <row r="5" spans="1:15" ht="17.100000000000001" customHeight="1" thickBot="1" x14ac:dyDescent="0.3">
      <c r="A5" s="1"/>
      <c r="B5" s="129" t="s">
        <v>246</v>
      </c>
      <c r="C5" s="130"/>
      <c r="D5" s="131" t="s">
        <v>247</v>
      </c>
      <c r="E5" s="132"/>
      <c r="F5" s="132"/>
      <c r="G5" s="132"/>
      <c r="H5" s="132"/>
      <c r="I5" s="132"/>
      <c r="J5" s="132"/>
      <c r="K5" s="132"/>
      <c r="L5" s="132"/>
      <c r="M5" s="132"/>
      <c r="N5" s="132"/>
      <c r="O5" s="133"/>
    </row>
    <row r="6" spans="1:15" ht="17.100000000000001" customHeight="1" x14ac:dyDescent="0.25">
      <c r="A6" s="1"/>
      <c r="B6" s="331" t="s">
        <v>6</v>
      </c>
      <c r="C6" s="332"/>
      <c r="D6" s="335" t="str">
        <f>IF('Data input'!D7="Please select"," ",'Data input'!D7)</f>
        <v>Hydrogen supply</v>
      </c>
      <c r="E6" s="336"/>
      <c r="F6" s="336"/>
      <c r="G6" s="336"/>
      <c r="H6" s="336"/>
      <c r="I6" s="336"/>
      <c r="J6" s="336"/>
      <c r="K6" s="336"/>
      <c r="L6" s="336"/>
      <c r="M6" s="336"/>
      <c r="N6" s="336"/>
      <c r="O6" s="337"/>
    </row>
    <row r="7" spans="1:15" ht="17.100000000000001" customHeight="1" thickBot="1" x14ac:dyDescent="0.3">
      <c r="A7" s="1"/>
      <c r="B7" s="333"/>
      <c r="C7" s="334"/>
      <c r="D7" s="326" t="str">
        <f>IF('Data input'!D8="Other (specify here)"," ",'Data input'!D8)</f>
        <v xml:space="preserve"> </v>
      </c>
      <c r="E7" s="327"/>
      <c r="F7" s="327"/>
      <c r="G7" s="327"/>
      <c r="H7" s="327"/>
      <c r="I7" s="327"/>
      <c r="J7" s="327"/>
      <c r="K7" s="327"/>
      <c r="L7" s="327"/>
      <c r="M7" s="327"/>
      <c r="N7" s="327"/>
      <c r="O7" s="328"/>
    </row>
    <row r="8" spans="1:15" ht="17.100000000000001" customHeight="1" thickBot="1" x14ac:dyDescent="0.3">
      <c r="A8" s="1"/>
      <c r="B8" s="329" t="s">
        <v>9</v>
      </c>
      <c r="C8" s="330"/>
      <c r="D8" s="326" t="str">
        <f>IF('Data input'!D9="Please select"," ",'Data input'!D9)</f>
        <v>ETS</v>
      </c>
      <c r="E8" s="327"/>
      <c r="F8" s="327"/>
      <c r="G8" s="327"/>
      <c r="H8" s="327"/>
      <c r="I8" s="327"/>
      <c r="J8" s="327"/>
      <c r="K8" s="327"/>
      <c r="L8" s="327"/>
      <c r="M8" s="327"/>
      <c r="N8" s="327"/>
      <c r="O8" s="328"/>
    </row>
    <row r="9" spans="1:15" ht="17.100000000000001" customHeight="1" thickBot="1" x14ac:dyDescent="0.3">
      <c r="A9" s="1"/>
      <c r="B9" s="329" t="s">
        <v>11</v>
      </c>
      <c r="C9" s="330"/>
      <c r="D9" s="326" t="str">
        <f>IF('Data input'!D10="Specify here"," ",'Data input'!D10)</f>
        <v>Autothermal reforming</v>
      </c>
      <c r="E9" s="327"/>
      <c r="F9" s="327"/>
      <c r="G9" s="327"/>
      <c r="H9" s="327"/>
      <c r="I9" s="327"/>
      <c r="J9" s="327"/>
      <c r="K9" s="327"/>
      <c r="L9" s="327"/>
      <c r="M9" s="327"/>
      <c r="N9" s="327"/>
      <c r="O9" s="328"/>
    </row>
    <row r="10" spans="1:15" ht="15.95" customHeight="1" x14ac:dyDescent="0.25">
      <c r="A10" s="1"/>
      <c r="B10" s="338" t="s">
        <v>13</v>
      </c>
      <c r="C10" s="339"/>
      <c r="D10" s="342" t="str">
        <f>IF('Data input'!D11="Specify here"," ",'Data input'!D11)</f>
        <v>Autothermal reforming (ATR) is the combination of both partial oxidation (POX) and steam methane reforming (SMR) in one reactor operating at 900-1150 degrees Celcius with energy efficiency lower than that of SMR. The typical reaction is given by the following equation:
CH4+H20/2+O2/4 &lt;-&gt; CO + 5H2/2
The described ATR plant includes a carbon capture and storage (CCS) component.</v>
      </c>
      <c r="E10" s="343"/>
      <c r="F10" s="343"/>
      <c r="G10" s="343"/>
      <c r="H10" s="343"/>
      <c r="I10" s="343"/>
      <c r="J10" s="343"/>
      <c r="K10" s="343"/>
      <c r="L10" s="343"/>
      <c r="M10" s="343"/>
      <c r="N10" s="343"/>
      <c r="O10" s="344"/>
    </row>
    <row r="11" spans="1:15" ht="80.25" customHeight="1" thickBot="1" x14ac:dyDescent="0.3">
      <c r="A11" s="1"/>
      <c r="B11" s="340"/>
      <c r="C11" s="341"/>
      <c r="D11" s="315"/>
      <c r="E11" s="316"/>
      <c r="F11" s="316"/>
      <c r="G11" s="316"/>
      <c r="H11" s="316"/>
      <c r="I11" s="316"/>
      <c r="J11" s="316"/>
      <c r="K11" s="316"/>
      <c r="L11" s="316"/>
      <c r="M11" s="316"/>
      <c r="N11" s="316"/>
      <c r="O11" s="317"/>
    </row>
    <row r="12" spans="1:15" ht="20.100000000000001" customHeight="1" thickBot="1" x14ac:dyDescent="0.3">
      <c r="A12" s="1"/>
      <c r="B12" s="129" t="s">
        <v>15</v>
      </c>
      <c r="C12" s="134"/>
      <c r="D12" s="345">
        <v>6</v>
      </c>
      <c r="E12" s="346"/>
      <c r="F12" s="346"/>
      <c r="G12" s="346"/>
      <c r="H12" s="346"/>
      <c r="I12" s="346"/>
      <c r="J12" s="346"/>
      <c r="K12" s="346"/>
      <c r="L12" s="346"/>
      <c r="M12" s="346"/>
      <c r="N12" s="346"/>
      <c r="O12" s="347"/>
    </row>
    <row r="13" spans="1:15" ht="37.5" customHeight="1" thickBot="1" x14ac:dyDescent="0.3">
      <c r="A13" s="1"/>
      <c r="B13" s="135"/>
      <c r="C13" s="134"/>
      <c r="D13" s="345" t="s">
        <v>223</v>
      </c>
      <c r="E13" s="346"/>
      <c r="F13" s="346"/>
      <c r="G13" s="346"/>
      <c r="H13" s="346"/>
      <c r="I13" s="346"/>
      <c r="J13" s="346"/>
      <c r="K13" s="346"/>
      <c r="L13" s="346"/>
      <c r="M13" s="346"/>
      <c r="N13" s="346"/>
      <c r="O13" s="347"/>
    </row>
    <row r="14" spans="1:15" ht="19.5" hidden="1" customHeight="1" thickBot="1" x14ac:dyDescent="0.3">
      <c r="A14" s="1"/>
      <c r="B14" s="136"/>
      <c r="C14" s="137"/>
      <c r="D14" s="345"/>
      <c r="E14" s="346"/>
      <c r="F14" s="346"/>
      <c r="G14" s="346"/>
      <c r="H14" s="346"/>
      <c r="I14" s="346"/>
      <c r="J14" s="346"/>
      <c r="K14" s="346"/>
      <c r="L14" s="346"/>
      <c r="M14" s="346"/>
      <c r="N14" s="346"/>
      <c r="O14" s="347"/>
    </row>
    <row r="15" spans="1:15" ht="20.100000000000001" customHeight="1" thickBot="1" x14ac:dyDescent="0.3">
      <c r="A15" s="1"/>
      <c r="B15" s="367" t="s">
        <v>16</v>
      </c>
      <c r="C15" s="299"/>
      <c r="D15" s="299"/>
      <c r="E15" s="299"/>
      <c r="F15" s="299"/>
      <c r="G15" s="299"/>
      <c r="H15" s="299"/>
      <c r="I15" s="299"/>
      <c r="J15" s="299"/>
      <c r="K15" s="299"/>
      <c r="L15" s="299"/>
      <c r="M15" s="299"/>
      <c r="N15" s="299"/>
      <c r="O15" s="300"/>
    </row>
    <row r="16" spans="1:15" ht="20.100000000000001" customHeight="1" x14ac:dyDescent="0.25">
      <c r="A16" s="1"/>
      <c r="B16" s="331"/>
      <c r="C16" s="332"/>
      <c r="D16" s="351" t="s">
        <v>19</v>
      </c>
      <c r="E16" s="352"/>
      <c r="F16" s="353"/>
      <c r="G16" s="348" t="s">
        <v>248</v>
      </c>
      <c r="H16" s="348"/>
      <c r="I16" s="348"/>
      <c r="J16" s="348"/>
      <c r="K16" s="348"/>
      <c r="L16" s="348"/>
      <c r="M16" s="348"/>
      <c r="N16" s="349"/>
      <c r="O16" s="350"/>
    </row>
    <row r="17" spans="1:15" ht="20.100000000000001" customHeight="1" x14ac:dyDescent="0.25">
      <c r="A17" s="1"/>
      <c r="B17" s="368" t="s">
        <v>25</v>
      </c>
      <c r="C17" s="369"/>
      <c r="D17" s="372" t="str">
        <f>IF('Data input'!D21="Select Functional Unit above","",'Data input'!D21)</f>
        <v>MW</v>
      </c>
      <c r="E17" s="373"/>
      <c r="F17" s="374"/>
      <c r="G17" s="385">
        <f>'Data input'!G21</f>
        <v>10228</v>
      </c>
      <c r="H17" s="385"/>
      <c r="I17" s="385"/>
      <c r="J17" s="385"/>
      <c r="K17" s="385"/>
      <c r="L17" s="385"/>
      <c r="M17" s="385"/>
      <c r="N17" s="386"/>
      <c r="O17" s="387"/>
    </row>
    <row r="18" spans="1:15" ht="20.100000000000001" customHeight="1" thickBot="1" x14ac:dyDescent="0.3">
      <c r="A18" s="1"/>
      <c r="B18" s="91"/>
      <c r="C18" s="138"/>
      <c r="D18" s="363"/>
      <c r="E18" s="375"/>
      <c r="F18" s="364"/>
      <c r="G18" s="356">
        <f>IF('Data input'!G21="","Min",MIN('Data input'!G21:K21))</f>
        <v>822</v>
      </c>
      <c r="H18" s="356"/>
      <c r="I18" s="356"/>
      <c r="J18" s="356" t="s">
        <v>249</v>
      </c>
      <c r="K18" s="356"/>
      <c r="L18" s="356"/>
      <c r="M18" s="356">
        <f>IF('Data input'!G21="","Max",MAX('Data input'!G21:K21))</f>
        <v>10228</v>
      </c>
      <c r="N18" s="357"/>
      <c r="O18" s="358"/>
    </row>
    <row r="19" spans="1:15" ht="20.100000000000001" customHeight="1" x14ac:dyDescent="0.25">
      <c r="A19" s="1"/>
      <c r="B19" s="92" t="s">
        <v>27</v>
      </c>
      <c r="C19" s="139"/>
      <c r="D19" s="359" t="str">
        <f>IF('Data input'!D23="Select Functional Unit above","",'Data input'!D23)</f>
        <v>MW</v>
      </c>
      <c r="E19" s="360"/>
      <c r="F19" s="365" t="str">
        <f>IF('Data input'!F23="Please select the region","",'Data input'!F23)</f>
        <v>NL</v>
      </c>
      <c r="G19" s="405">
        <f>'Data input'!G23</f>
        <v>0</v>
      </c>
      <c r="H19" s="405"/>
      <c r="I19" s="405"/>
      <c r="J19" s="405"/>
      <c r="K19" s="405"/>
      <c r="L19" s="405"/>
      <c r="M19" s="405"/>
      <c r="N19" s="406"/>
      <c r="O19" s="407"/>
    </row>
    <row r="20" spans="1:15" ht="20.100000000000001" customHeight="1" thickBot="1" x14ac:dyDescent="0.3">
      <c r="A20" s="1"/>
      <c r="B20" s="91"/>
      <c r="C20" s="138"/>
      <c r="D20" s="361"/>
      <c r="E20" s="362"/>
      <c r="F20" s="366"/>
      <c r="G20" s="408" t="s">
        <v>250</v>
      </c>
      <c r="H20" s="408"/>
      <c r="I20" s="408"/>
      <c r="J20" s="409" t="s">
        <v>249</v>
      </c>
      <c r="K20" s="409"/>
      <c r="L20" s="409"/>
      <c r="M20" s="409" t="s">
        <v>251</v>
      </c>
      <c r="N20" s="410"/>
      <c r="O20" s="411"/>
    </row>
    <row r="21" spans="1:15" ht="20.100000000000001" customHeight="1" x14ac:dyDescent="0.25">
      <c r="A21" s="1"/>
      <c r="B21" s="92" t="s">
        <v>31</v>
      </c>
      <c r="C21" s="139"/>
      <c r="D21" s="363" t="s">
        <v>32</v>
      </c>
      <c r="E21" s="364"/>
      <c r="F21" s="365" t="str">
        <f>IF('Data input'!F25="Specify here the market","",'Data input'!F25)</f>
        <v/>
      </c>
      <c r="G21" s="376">
        <f>'Data input'!G25</f>
        <v>0</v>
      </c>
      <c r="H21" s="376"/>
      <c r="I21" s="376"/>
      <c r="J21" s="376"/>
      <c r="K21" s="376"/>
      <c r="L21" s="376"/>
      <c r="M21" s="376"/>
      <c r="N21" s="377"/>
      <c r="O21" s="378"/>
    </row>
    <row r="22" spans="1:15" ht="20.100000000000001" customHeight="1" thickBot="1" x14ac:dyDescent="0.3">
      <c r="A22" s="1"/>
      <c r="B22" s="92"/>
      <c r="C22" s="139"/>
      <c r="D22" s="361"/>
      <c r="E22" s="362"/>
      <c r="F22" s="366"/>
      <c r="G22" s="379" t="str">
        <f>IF('Data input'!G25="","Min",MIN('Data input'!G25:K25))</f>
        <v>Min</v>
      </c>
      <c r="H22" s="379"/>
      <c r="I22" s="379"/>
      <c r="J22" s="379" t="s">
        <v>249</v>
      </c>
      <c r="K22" s="379"/>
      <c r="L22" s="379"/>
      <c r="M22" s="379" t="str">
        <f>IF('Data input'!G25="","Max",MAX('Data input'!G25:K25))</f>
        <v>Max</v>
      </c>
      <c r="N22" s="380"/>
      <c r="O22" s="381"/>
    </row>
    <row r="23" spans="1:15" ht="20.100000000000001" customHeight="1" thickBot="1" x14ac:dyDescent="0.3">
      <c r="A23" s="1"/>
      <c r="B23" s="354" t="s">
        <v>252</v>
      </c>
      <c r="C23" s="355"/>
      <c r="D23" s="402">
        <f>IF('Data input'!D27="Specify here (if not specified, value will be 1)",1,'Data input'!D27)</f>
        <v>1</v>
      </c>
      <c r="E23" s="403"/>
      <c r="F23" s="403"/>
      <c r="G23" s="403"/>
      <c r="H23" s="403"/>
      <c r="I23" s="403"/>
      <c r="J23" s="403"/>
      <c r="K23" s="403"/>
      <c r="L23" s="403"/>
      <c r="M23" s="403"/>
      <c r="N23" s="403"/>
      <c r="O23" s="404"/>
    </row>
    <row r="24" spans="1:15" ht="20.100000000000001" customHeight="1" thickBot="1" x14ac:dyDescent="0.3">
      <c r="A24" s="1"/>
      <c r="B24" s="354" t="s">
        <v>36</v>
      </c>
      <c r="C24" s="355"/>
      <c r="D24" s="443" t="str">
        <f>IF('Data input'!D28="Please select"," ",'Data input'!D28)</f>
        <v>PJ/year</v>
      </c>
      <c r="E24" s="444"/>
      <c r="F24" s="444"/>
      <c r="G24" s="444"/>
      <c r="H24" s="444"/>
      <c r="I24" s="444"/>
      <c r="J24" s="444"/>
      <c r="K24" s="444"/>
      <c r="L24" s="444"/>
      <c r="M24" s="444"/>
      <c r="N24" s="444"/>
      <c r="O24" s="445"/>
    </row>
    <row r="25" spans="1:15" ht="20.100000000000001" customHeight="1" thickBot="1" x14ac:dyDescent="0.3">
      <c r="A25" s="1"/>
      <c r="B25" s="354" t="s">
        <v>38</v>
      </c>
      <c r="C25" s="355"/>
      <c r="D25" s="448">
        <f>IF('Data input'!D29="Specify here"," ",'Data input'!D29)</f>
        <v>10</v>
      </c>
      <c r="E25" s="449"/>
      <c r="F25" s="449"/>
      <c r="G25" s="449"/>
      <c r="H25" s="449"/>
      <c r="I25" s="449"/>
      <c r="J25" s="449"/>
      <c r="K25" s="449"/>
      <c r="L25" s="449"/>
      <c r="M25" s="449"/>
      <c r="N25" s="449"/>
      <c r="O25" s="450"/>
    </row>
    <row r="26" spans="1:15" ht="20.100000000000001" customHeight="1" thickBot="1" x14ac:dyDescent="0.3">
      <c r="A26" s="1"/>
      <c r="B26" s="354" t="s">
        <v>39</v>
      </c>
      <c r="C26" s="355"/>
      <c r="D26" s="448">
        <f>IF('Data input'!D30="Specify here"," ",'Data input'!D30)</f>
        <v>8030</v>
      </c>
      <c r="E26" s="449"/>
      <c r="F26" s="449"/>
      <c r="G26" s="449"/>
      <c r="H26" s="449"/>
      <c r="I26" s="449"/>
      <c r="J26" s="449"/>
      <c r="K26" s="449"/>
      <c r="L26" s="449"/>
      <c r="M26" s="449"/>
      <c r="N26" s="449"/>
      <c r="O26" s="450"/>
    </row>
    <row r="27" spans="1:15" ht="20.100000000000001" customHeight="1" thickBot="1" x14ac:dyDescent="0.3">
      <c r="A27" s="1"/>
      <c r="B27" s="354" t="s">
        <v>41</v>
      </c>
      <c r="C27" s="355"/>
      <c r="D27" s="443" t="str">
        <f>IF('Data input'!D32="Please select"," ",'Data input'!D32)</f>
        <v>no</v>
      </c>
      <c r="E27" s="444"/>
      <c r="F27" s="444"/>
      <c r="G27" s="444"/>
      <c r="H27" s="444"/>
      <c r="I27" s="444"/>
      <c r="J27" s="444"/>
      <c r="K27" s="444"/>
      <c r="L27" s="444"/>
      <c r="M27" s="444"/>
      <c r="N27" s="444"/>
      <c r="O27" s="445"/>
    </row>
    <row r="28" spans="1:15" ht="20.100000000000001" customHeight="1" thickBot="1" x14ac:dyDescent="0.3">
      <c r="A28" s="1"/>
      <c r="B28" s="354" t="s">
        <v>40</v>
      </c>
      <c r="C28" s="355"/>
      <c r="D28" s="451">
        <f>IF('Data input'!D31="Specify here"," ",'Data input'!D31)</f>
        <v>1</v>
      </c>
      <c r="E28" s="452"/>
      <c r="F28" s="452"/>
      <c r="G28" s="452"/>
      <c r="H28" s="452"/>
      <c r="I28" s="452"/>
      <c r="J28" s="452"/>
      <c r="K28" s="452"/>
      <c r="L28" s="452"/>
      <c r="M28" s="452"/>
      <c r="N28" s="452"/>
      <c r="O28" s="453"/>
    </row>
    <row r="29" spans="1:15" ht="17.25" customHeight="1" thickBot="1" x14ac:dyDescent="0.3">
      <c r="A29" s="1"/>
      <c r="B29" s="454" t="s">
        <v>43</v>
      </c>
      <c r="C29" s="455"/>
      <c r="D29" s="342" t="str">
        <f>IF('Data input'!D33="Explain here (e.g. other technical dimensions, region covered for potential such as NL or EU)"," ",'Data input'!D33)</f>
        <v>Jakobsen and Atland (2016) refer to a facility of 500,000 kg/day, corresponding to a capacity of 822 MW. NOE (2018) reports 89.6 TWh/year (used as main reference).</v>
      </c>
      <c r="E29" s="343"/>
      <c r="F29" s="343"/>
      <c r="G29" s="343"/>
      <c r="H29" s="343"/>
      <c r="I29" s="343"/>
      <c r="J29" s="343"/>
      <c r="K29" s="343"/>
      <c r="L29" s="343"/>
      <c r="M29" s="343"/>
      <c r="N29" s="343"/>
      <c r="O29" s="344"/>
    </row>
    <row r="30" spans="1:15" ht="24.95" customHeight="1" thickBot="1" x14ac:dyDescent="0.3">
      <c r="A30" s="1"/>
      <c r="B30" s="297" t="s">
        <v>157</v>
      </c>
      <c r="C30" s="298"/>
      <c r="D30" s="298"/>
      <c r="E30" s="298"/>
      <c r="F30" s="298"/>
      <c r="G30" s="298"/>
      <c r="H30" s="298"/>
      <c r="I30" s="298"/>
      <c r="J30" s="298"/>
      <c r="K30" s="298"/>
      <c r="L30" s="298"/>
      <c r="M30" s="298"/>
      <c r="N30" s="298"/>
      <c r="O30" s="382"/>
    </row>
    <row r="31" spans="1:15" ht="20.100000000000001" customHeight="1" thickBot="1" x14ac:dyDescent="0.3">
      <c r="A31" s="1"/>
      <c r="B31" s="370" t="s">
        <v>158</v>
      </c>
      <c r="C31" s="371"/>
      <c r="D31" s="388">
        <v>2015</v>
      </c>
      <c r="E31" s="389"/>
      <c r="F31" s="389"/>
      <c r="G31" s="389"/>
      <c r="H31" s="389"/>
      <c r="I31" s="389"/>
      <c r="J31" s="389"/>
      <c r="K31" s="389"/>
      <c r="L31" s="389"/>
      <c r="M31" s="389"/>
      <c r="N31" s="389"/>
      <c r="O31" s="390"/>
    </row>
    <row r="32" spans="1:15" ht="20.100000000000001" customHeight="1" x14ac:dyDescent="0.25">
      <c r="A32" s="1"/>
      <c r="B32" s="286" t="s">
        <v>253</v>
      </c>
      <c r="C32" s="301"/>
      <c r="D32" s="391" t="s">
        <v>254</v>
      </c>
      <c r="E32" s="392"/>
      <c r="F32" s="393"/>
      <c r="G32" s="383" t="s">
        <v>255</v>
      </c>
      <c r="H32" s="383"/>
      <c r="I32" s="383"/>
      <c r="J32" s="383">
        <v>2030</v>
      </c>
      <c r="K32" s="383"/>
      <c r="L32" s="383"/>
      <c r="M32" s="383">
        <v>2050</v>
      </c>
      <c r="N32" s="383"/>
      <c r="O32" s="384"/>
    </row>
    <row r="33" spans="1:16" ht="20.100000000000001" customHeight="1" x14ac:dyDescent="0.25">
      <c r="A33" s="1"/>
      <c r="B33" s="302"/>
      <c r="C33" s="303"/>
      <c r="D33" s="394" t="s">
        <v>49</v>
      </c>
      <c r="E33" s="181" t="str">
        <f>IF('Data input'!D18="Please select"," ",'Data input'!D18)</f>
        <v>MW</v>
      </c>
      <c r="F33" s="182"/>
      <c r="G33" s="412">
        <f>'Data input'!G38</f>
        <v>1.2</v>
      </c>
      <c r="H33" s="400"/>
      <c r="I33" s="400"/>
      <c r="J33" s="400">
        <f>'Data input'!L38</f>
        <v>1.2</v>
      </c>
      <c r="K33" s="400"/>
      <c r="L33" s="400"/>
      <c r="M33" s="400">
        <f>'Data input'!Q38</f>
        <v>1.2</v>
      </c>
      <c r="N33" s="400"/>
      <c r="O33" s="401"/>
    </row>
    <row r="34" spans="1:16" ht="20.100000000000001" customHeight="1" thickBot="1" x14ac:dyDescent="0.3">
      <c r="A34" s="1"/>
      <c r="B34" s="288"/>
      <c r="C34" s="304"/>
      <c r="D34" s="395"/>
      <c r="E34" s="184"/>
      <c r="F34" s="185"/>
      <c r="G34" s="140">
        <f>IF('Data input'!G38="","Min",MIN('Data input'!G38:K38))</f>
        <v>1.2</v>
      </c>
      <c r="H34" s="141" t="s">
        <v>249</v>
      </c>
      <c r="I34" s="141">
        <f>IF('Data input'!G38="","Max",MAX('Data input'!G38:K38))</f>
        <v>1.4</v>
      </c>
      <c r="J34" s="141">
        <f>IF('Data input'!L38="","Min",MIN('Data input'!L38:P38))</f>
        <v>1.2</v>
      </c>
      <c r="K34" s="141" t="s">
        <v>249</v>
      </c>
      <c r="L34" s="141">
        <f>IF('Data input'!L38="","Max",MAX('Data input'!L38:P38))</f>
        <v>1.4</v>
      </c>
      <c r="M34" s="141">
        <f>IF('Data input'!Q38="","Min",MIN('Data input'!Q38:U38))</f>
        <v>1.2</v>
      </c>
      <c r="N34" s="141" t="s">
        <v>249</v>
      </c>
      <c r="O34" s="142">
        <f>IF('Data input'!Q38="","Max",MAX('Data input'!Q38:U38))</f>
        <v>1.4</v>
      </c>
    </row>
    <row r="35" spans="1:16" ht="20.100000000000001" customHeight="1" x14ac:dyDescent="0.25">
      <c r="A35" s="1"/>
      <c r="B35" s="396" t="s">
        <v>50</v>
      </c>
      <c r="C35" s="397"/>
      <c r="D35" s="394" t="s">
        <v>49</v>
      </c>
      <c r="E35" s="181" t="str">
        <f>IF('Data input'!D18="Please select"," ",'Data input'!D18)</f>
        <v>MW</v>
      </c>
      <c r="F35" s="182"/>
      <c r="G35" s="290">
        <f>'Data input'!G40</f>
        <v>0</v>
      </c>
      <c r="H35" s="290"/>
      <c r="I35" s="290"/>
      <c r="J35" s="290">
        <f>'Data input'!L40</f>
        <v>0</v>
      </c>
      <c r="K35" s="290"/>
      <c r="L35" s="290"/>
      <c r="M35" s="290">
        <f>'Data input'!Q40</f>
        <v>0</v>
      </c>
      <c r="N35" s="290"/>
      <c r="O35" s="291"/>
    </row>
    <row r="36" spans="1:16" ht="20.100000000000001" customHeight="1" thickBot="1" x14ac:dyDescent="0.3">
      <c r="A36" s="1"/>
      <c r="B36" s="398"/>
      <c r="C36" s="399"/>
      <c r="D36" s="395"/>
      <c r="E36" s="184"/>
      <c r="F36" s="185"/>
      <c r="G36" s="143" t="str">
        <f>IF('Data input'!G40="","Min",MIN('Data input'!G40:K40))</f>
        <v>Min</v>
      </c>
      <c r="H36" s="144" t="s">
        <v>249</v>
      </c>
      <c r="I36" s="144" t="str">
        <f>IF('Data input'!G40="","Max",MAX('Data input'!G40:K40))</f>
        <v>Max</v>
      </c>
      <c r="J36" s="144" t="str">
        <f>IF('Data input'!L40="","Min",MIN('Data input'!L40:P40))</f>
        <v>Min</v>
      </c>
      <c r="K36" s="144" t="s">
        <v>249</v>
      </c>
      <c r="L36" s="144" t="str">
        <f>IF('Data input'!L40="","Max",MAX('Data input'!L40:P40))</f>
        <v>Max</v>
      </c>
      <c r="M36" s="144" t="str">
        <f>IF('Data input'!Q40="","Min",MIN('Data input'!Q40:U40))</f>
        <v>Min</v>
      </c>
      <c r="N36" s="144" t="s">
        <v>249</v>
      </c>
      <c r="O36" s="145" t="str">
        <f>IF('Data input'!Q40="","Max",MAX('Data input'!Q40:U40))</f>
        <v>Max</v>
      </c>
    </row>
    <row r="37" spans="1:16" ht="20.100000000000001" customHeight="1" x14ac:dyDescent="0.25">
      <c r="A37" s="1"/>
      <c r="B37" s="286" t="s">
        <v>256</v>
      </c>
      <c r="C37" s="301"/>
      <c r="D37" s="394" t="s">
        <v>49</v>
      </c>
      <c r="E37" s="181" t="str">
        <f>IF('Data input'!D18="Please select"," ",'Data input'!D18)</f>
        <v>MW</v>
      </c>
      <c r="F37" s="182"/>
      <c r="G37" s="416">
        <f>'Data input'!G42</f>
        <v>0.04</v>
      </c>
      <c r="H37" s="416"/>
      <c r="I37" s="416"/>
      <c r="J37" s="416">
        <f>'Data input'!L42</f>
        <v>0.04</v>
      </c>
      <c r="K37" s="416"/>
      <c r="L37" s="416"/>
      <c r="M37" s="416">
        <f>'Data input'!Q42</f>
        <v>0.04</v>
      </c>
      <c r="N37" s="416"/>
      <c r="O37" s="417"/>
    </row>
    <row r="38" spans="1:16" ht="20.100000000000001" customHeight="1" thickBot="1" x14ac:dyDescent="0.3">
      <c r="A38" s="1"/>
      <c r="B38" s="288"/>
      <c r="C38" s="304"/>
      <c r="D38" s="395"/>
      <c r="E38" s="184"/>
      <c r="F38" s="185"/>
      <c r="G38" s="140">
        <f>IF('Data input'!G42="","Min",MIN('Data input'!G42:K42))</f>
        <v>0.04</v>
      </c>
      <c r="H38" s="141" t="s">
        <v>249</v>
      </c>
      <c r="I38" s="141">
        <f>IF('Data input'!G42="","Max",MAX('Data input'!G42:K42))</f>
        <v>7.0000000000000007E-2</v>
      </c>
      <c r="J38" s="141">
        <f>IF('Data input'!L42="","Min",MIN('Data input'!L42:P42))</f>
        <v>0.04</v>
      </c>
      <c r="K38" s="141" t="s">
        <v>249</v>
      </c>
      <c r="L38" s="141">
        <f>IF('Data input'!L42="","Max",MAX('Data input'!L42:P42))</f>
        <v>7.0000000000000007E-2</v>
      </c>
      <c r="M38" s="141">
        <f>IF('Data input'!Q42="","Min",MIN('Data input'!Q42:U42))</f>
        <v>0.04</v>
      </c>
      <c r="N38" s="141" t="s">
        <v>249</v>
      </c>
      <c r="O38" s="142">
        <f>IF('Data input'!Q42="","Max",MAX('Data input'!Q42:U42))</f>
        <v>7.0000000000000007E-2</v>
      </c>
    </row>
    <row r="39" spans="1:16" ht="20.100000000000001" customHeight="1" x14ac:dyDescent="0.25">
      <c r="A39" s="1"/>
      <c r="B39" s="286" t="s">
        <v>52</v>
      </c>
      <c r="C39" s="301"/>
      <c r="D39" s="394" t="s">
        <v>49</v>
      </c>
      <c r="E39" s="181" t="str">
        <f>IF('Data input'!D18="Please select"," ",'Data input'!D18)</f>
        <v>MW</v>
      </c>
      <c r="F39" s="182"/>
      <c r="G39" s="290">
        <f>'Data input'!G44</f>
        <v>0</v>
      </c>
      <c r="H39" s="290"/>
      <c r="I39" s="290"/>
      <c r="J39" s="290">
        <f>'Data input'!L44</f>
        <v>0</v>
      </c>
      <c r="K39" s="290"/>
      <c r="L39" s="290"/>
      <c r="M39" s="290">
        <f>'Data input'!Q44</f>
        <v>0</v>
      </c>
      <c r="N39" s="290"/>
      <c r="O39" s="291"/>
    </row>
    <row r="40" spans="1:16" ht="20.100000000000001" customHeight="1" thickBot="1" x14ac:dyDescent="0.3">
      <c r="A40" s="1"/>
      <c r="B40" s="288"/>
      <c r="C40" s="304"/>
      <c r="D40" s="425"/>
      <c r="E40" s="446"/>
      <c r="F40" s="447"/>
      <c r="G40" s="146" t="str">
        <f>IF('Data input'!G44="","Min",MIN('Data input'!G44:K44))</f>
        <v>Min</v>
      </c>
      <c r="H40" s="147" t="s">
        <v>249</v>
      </c>
      <c r="I40" s="147" t="str">
        <f>IF('Data input'!G44="","Max",MAX('Data input'!G44:K44))</f>
        <v>Max</v>
      </c>
      <c r="J40" s="147" t="str">
        <f>IF('Data input'!L44="","Min",MIN('Data input'!L44:P44))</f>
        <v>Min</v>
      </c>
      <c r="K40" s="147" t="s">
        <v>249</v>
      </c>
      <c r="L40" s="147" t="str">
        <f>IF('Data input'!L44="","Max",MAX('Data input'!L44:P44))</f>
        <v>Max</v>
      </c>
      <c r="M40" s="147" t="str">
        <f>IF('Data input'!Q44="","Min",MIN('Data input'!Q44:U44))</f>
        <v>Min</v>
      </c>
      <c r="N40" s="147" t="s">
        <v>249</v>
      </c>
      <c r="O40" s="148" t="str">
        <f>IF('Data input'!Q44="","Max",MAX('Data input'!Q44:U44))</f>
        <v>Max</v>
      </c>
    </row>
    <row r="41" spans="1:16" ht="20.100000000000001" customHeight="1" x14ac:dyDescent="0.25">
      <c r="A41" s="1"/>
      <c r="B41" s="306" t="s">
        <v>53</v>
      </c>
      <c r="C41" s="307"/>
      <c r="D41" s="312" t="str">
        <f>IF('Data input'!D46="Explain here (e.g. other costs)"," ",'Data input'!D46)</f>
        <v>On one side, NOE (2018) reports on the costs of 10,678 million pounds for a 89.6 TWh/year hydrogen output facility (used as main reference for CAPEX). The above number is converted to Million eur/MW. On the other side, Jakobsen and Atland (2016) report on 972 million euros for a 500 t/day hydrogen facility. 
NOE (2018) report OPEX as 3% of CAPEX. Jakobsen and Atland (2016) consider 5% of CAPEX as OPEX.</v>
      </c>
      <c r="E41" s="313"/>
      <c r="F41" s="313"/>
      <c r="G41" s="313"/>
      <c r="H41" s="313"/>
      <c r="I41" s="313"/>
      <c r="J41" s="313"/>
      <c r="K41" s="313"/>
      <c r="L41" s="313"/>
      <c r="M41" s="313"/>
      <c r="N41" s="313"/>
      <c r="O41" s="314"/>
    </row>
    <row r="42" spans="1:16" ht="44.25" customHeight="1" thickBot="1" x14ac:dyDescent="0.3">
      <c r="A42" s="1"/>
      <c r="B42" s="308"/>
      <c r="C42" s="309"/>
      <c r="D42" s="315"/>
      <c r="E42" s="316"/>
      <c r="F42" s="316"/>
      <c r="G42" s="316"/>
      <c r="H42" s="316"/>
      <c r="I42" s="316"/>
      <c r="J42" s="316"/>
      <c r="K42" s="316"/>
      <c r="L42" s="316"/>
      <c r="M42" s="316"/>
      <c r="N42" s="316"/>
      <c r="O42" s="317"/>
    </row>
    <row r="43" spans="1:16" ht="24.95" customHeight="1" thickBot="1" x14ac:dyDescent="0.3">
      <c r="A43" s="1"/>
      <c r="B43" s="297" t="s">
        <v>55</v>
      </c>
      <c r="C43" s="298"/>
      <c r="D43" s="310"/>
      <c r="E43" s="310"/>
      <c r="F43" s="310"/>
      <c r="G43" s="310"/>
      <c r="H43" s="310"/>
      <c r="I43" s="310"/>
      <c r="J43" s="310"/>
      <c r="K43" s="310"/>
      <c r="L43" s="310"/>
      <c r="M43" s="310"/>
      <c r="N43" s="310"/>
      <c r="O43" s="311"/>
    </row>
    <row r="44" spans="1:16" ht="20.100000000000001" customHeight="1" x14ac:dyDescent="0.25">
      <c r="A44" s="1"/>
      <c r="B44" s="286" t="s">
        <v>56</v>
      </c>
      <c r="C44" s="301"/>
      <c r="D44" s="391" t="s">
        <v>57</v>
      </c>
      <c r="E44" s="393"/>
      <c r="F44" s="125" t="s">
        <v>58</v>
      </c>
      <c r="G44" s="383" t="s">
        <v>255</v>
      </c>
      <c r="H44" s="383"/>
      <c r="I44" s="383"/>
      <c r="J44" s="383">
        <v>2030</v>
      </c>
      <c r="K44" s="383"/>
      <c r="L44" s="383"/>
      <c r="M44" s="383">
        <v>2050</v>
      </c>
      <c r="N44" s="383"/>
      <c r="O44" s="384"/>
    </row>
    <row r="45" spans="1:16" ht="20.100000000000001" customHeight="1" x14ac:dyDescent="0.25">
      <c r="A45" s="1"/>
      <c r="B45" s="302"/>
      <c r="C45" s="303"/>
      <c r="D45" s="441" t="s">
        <v>257</v>
      </c>
      <c r="E45" s="442"/>
      <c r="F45" s="418" t="s">
        <v>60</v>
      </c>
      <c r="G45" s="415">
        <f>'Data input'!G51</f>
        <v>-1</v>
      </c>
      <c r="H45" s="416"/>
      <c r="I45" s="416"/>
      <c r="J45" s="415">
        <f>'Data input'!L51</f>
        <v>-1</v>
      </c>
      <c r="K45" s="416"/>
      <c r="L45" s="416"/>
      <c r="M45" s="416">
        <f>'Data input'!Q51</f>
        <v>-1</v>
      </c>
      <c r="N45" s="416"/>
      <c r="O45" s="417"/>
      <c r="P45" s="83"/>
    </row>
    <row r="46" spans="1:16" ht="20.100000000000001" customHeight="1" x14ac:dyDescent="0.25">
      <c r="A46" s="1"/>
      <c r="B46" s="302"/>
      <c r="C46" s="303"/>
      <c r="D46" s="439" t="str">
        <f>IF('Data input'!D51="Please select main output here"," ",'Data input'!D51)</f>
        <v>Hydrogen</v>
      </c>
      <c r="E46" s="440"/>
      <c r="F46" s="419"/>
      <c r="G46" s="140">
        <f>IF('Data input'!G51="","Min",MIN('Data input'!G51:K51))</f>
        <v>-1</v>
      </c>
      <c r="H46" s="141" t="s">
        <v>249</v>
      </c>
      <c r="I46" s="141">
        <f>IF('Data input'!G51="","Max",MAX('Data input'!G51:K51))</f>
        <v>-1</v>
      </c>
      <c r="J46" s="141">
        <f>IF('Data input'!L51="","Min",MIN('Data input'!L51:P51))</f>
        <v>-1</v>
      </c>
      <c r="K46" s="141" t="s">
        <v>249</v>
      </c>
      <c r="L46" s="141">
        <f>IF('Data input'!L51="","Max",MAX('Data input'!L51:P51))</f>
        <v>-1</v>
      </c>
      <c r="M46" s="141">
        <f>IF('Data input'!Q51="","Min",MIN('Data input'!Q51:U51))</f>
        <v>-1</v>
      </c>
      <c r="N46" s="141" t="s">
        <v>249</v>
      </c>
      <c r="O46" s="142">
        <f>IF('Data input'!Q51="","Max",MAX('Data input'!Q51:U51))</f>
        <v>-1</v>
      </c>
    </row>
    <row r="47" spans="1:16" ht="20.100000000000001" customHeight="1" x14ac:dyDescent="0.25">
      <c r="A47" s="1"/>
      <c r="B47" s="302"/>
      <c r="C47" s="303"/>
      <c r="D47" s="428" t="str">
        <f>IF('Data input'!D53="Please select"," ",'Data input'!D53)</f>
        <v>Electricity</v>
      </c>
      <c r="E47" s="429"/>
      <c r="F47" s="413" t="s">
        <v>60</v>
      </c>
      <c r="G47" s="416">
        <f>'Data input'!G53</f>
        <v>0.05</v>
      </c>
      <c r="H47" s="416"/>
      <c r="I47" s="416"/>
      <c r="J47" s="415">
        <f>'Data input'!L53</f>
        <v>0.05</v>
      </c>
      <c r="K47" s="416"/>
      <c r="L47" s="416"/>
      <c r="M47" s="416">
        <f>'Data input'!Q53</f>
        <v>0.05</v>
      </c>
      <c r="N47" s="416"/>
      <c r="O47" s="417"/>
    </row>
    <row r="48" spans="1:16" ht="20.100000000000001" customHeight="1" x14ac:dyDescent="0.25">
      <c r="A48" s="1"/>
      <c r="B48" s="302"/>
      <c r="C48" s="303"/>
      <c r="D48" s="426"/>
      <c r="E48" s="427"/>
      <c r="F48" s="414"/>
      <c r="G48" s="140">
        <f>IF('Data input'!G53="","Min",MIN('Data input'!G53:K53))</f>
        <v>0.04</v>
      </c>
      <c r="H48" s="141" t="s">
        <v>249</v>
      </c>
      <c r="I48" s="141">
        <f>IF('Data input'!G53="","Max",MAX('Data input'!G53:K53))</f>
        <v>0.05</v>
      </c>
      <c r="J48" s="141">
        <f>IF('Data input'!L53="","Min",MIN('Data input'!L53:P53))</f>
        <v>0.04</v>
      </c>
      <c r="K48" s="141" t="s">
        <v>249</v>
      </c>
      <c r="L48" s="141">
        <f>IF('Data input'!L53="","Max",MAX('Data input'!L53:P53))</f>
        <v>0.05</v>
      </c>
      <c r="M48" s="141">
        <f>IF('Data input'!Q53="","Min",MIN('Data input'!Q53:U53))</f>
        <v>0.04</v>
      </c>
      <c r="N48" s="141" t="s">
        <v>249</v>
      </c>
      <c r="O48" s="142">
        <f>IF('Data input'!Q53="","Max",MAX('Data input'!Q53:U53))</f>
        <v>0.05</v>
      </c>
    </row>
    <row r="49" spans="1:15" ht="20.100000000000001" customHeight="1" x14ac:dyDescent="0.25">
      <c r="A49" s="1"/>
      <c r="B49" s="302"/>
      <c r="C49" s="303"/>
      <c r="D49" s="420" t="str">
        <f>IF('Data input'!D55="Please select"," ",'Data input'!D55)</f>
        <v>Natural gas resource (gas fields)</v>
      </c>
      <c r="E49" s="421"/>
      <c r="F49" s="413" t="s">
        <v>60</v>
      </c>
      <c r="G49" s="416">
        <f>'Data input'!G55</f>
        <v>1.2</v>
      </c>
      <c r="H49" s="416"/>
      <c r="I49" s="416"/>
      <c r="J49" s="415">
        <f>'Data input'!L55</f>
        <v>1.2</v>
      </c>
      <c r="K49" s="416"/>
      <c r="L49" s="416"/>
      <c r="M49" s="416">
        <f>'Data input'!Q55</f>
        <v>1.2</v>
      </c>
      <c r="N49" s="416"/>
      <c r="O49" s="417"/>
    </row>
    <row r="50" spans="1:15" ht="20.100000000000001" customHeight="1" x14ac:dyDescent="0.25">
      <c r="A50" s="1"/>
      <c r="B50" s="302"/>
      <c r="C50" s="303"/>
      <c r="D50" s="426"/>
      <c r="E50" s="427"/>
      <c r="F50" s="414"/>
      <c r="G50" s="140">
        <f>IF('Data input'!G55="","Min",MIN('Data input'!G55:K55))</f>
        <v>1.18</v>
      </c>
      <c r="H50" s="141" t="s">
        <v>249</v>
      </c>
      <c r="I50" s="141">
        <f>IF('Data input'!G55="","Max",MAX('Data input'!G55:K55))</f>
        <v>1.2</v>
      </c>
      <c r="J50" s="141">
        <f>IF('Data input'!L55="","Min",MIN('Data input'!L55:P55))</f>
        <v>1.18</v>
      </c>
      <c r="K50" s="141" t="s">
        <v>249</v>
      </c>
      <c r="L50" s="141">
        <f>IF('Data input'!L55="","Max",MAX('Data input'!L55:P55))</f>
        <v>1.2</v>
      </c>
      <c r="M50" s="141">
        <f>IF('Data input'!Q55="","Min",MIN('Data input'!Q55:U55))</f>
        <v>1.18</v>
      </c>
      <c r="N50" s="141" t="s">
        <v>249</v>
      </c>
      <c r="O50" s="142">
        <f>IF('Data input'!Q55="","Max",MAX('Data input'!Q55:U55))</f>
        <v>1.2</v>
      </c>
    </row>
    <row r="51" spans="1:15" ht="20.100000000000001" customHeight="1" x14ac:dyDescent="0.25">
      <c r="A51" s="1"/>
      <c r="B51" s="302"/>
      <c r="C51" s="303"/>
      <c r="D51" s="420"/>
      <c r="E51" s="421"/>
      <c r="F51" s="413"/>
      <c r="G51" s="290">
        <f>'Data input'!G57</f>
        <v>0</v>
      </c>
      <c r="H51" s="290"/>
      <c r="I51" s="290"/>
      <c r="J51" s="305">
        <f>'Data input'!L57</f>
        <v>0</v>
      </c>
      <c r="K51" s="290"/>
      <c r="L51" s="290"/>
      <c r="M51" s="290">
        <f>'Data input'!Q57</f>
        <v>0</v>
      </c>
      <c r="N51" s="290"/>
      <c r="O51" s="291"/>
    </row>
    <row r="52" spans="1:15" ht="20.100000000000001" customHeight="1" thickBot="1" x14ac:dyDescent="0.3">
      <c r="A52" s="1"/>
      <c r="B52" s="302"/>
      <c r="C52" s="303"/>
      <c r="D52" s="422"/>
      <c r="E52" s="423"/>
      <c r="F52" s="424"/>
      <c r="G52" s="146" t="str">
        <f>IF('Data input'!G57="","Min",MIN('Data input'!G57:K57))</f>
        <v>Min</v>
      </c>
      <c r="H52" s="147" t="s">
        <v>249</v>
      </c>
      <c r="I52" s="147" t="str">
        <f>IF('Data input'!G57="","Max",MAX('Data input'!G57:K57))</f>
        <v>Max</v>
      </c>
      <c r="J52" s="147" t="str">
        <f>IF('Data input'!L57="","Min",MIN('Data input'!L57:P57))</f>
        <v>Min</v>
      </c>
      <c r="K52" s="147" t="s">
        <v>249</v>
      </c>
      <c r="L52" s="147" t="str">
        <f>IF('Data input'!L57="","Max",MAX('Data input'!L57:P57))</f>
        <v>Max</v>
      </c>
      <c r="M52" s="147" t="str">
        <f>IF('Data input'!Q57="","Min",MIN('Data input'!Q57:U57))</f>
        <v>Min</v>
      </c>
      <c r="N52" s="147" t="s">
        <v>249</v>
      </c>
      <c r="O52" s="148" t="str">
        <f>IF('Data input'!Q57="","Max",MAX('Data input'!Q57:U57))</f>
        <v>Max</v>
      </c>
    </row>
    <row r="53" spans="1:15" ht="20.100000000000001" customHeight="1" x14ac:dyDescent="0.25">
      <c r="A53" s="1"/>
      <c r="B53" s="286" t="s">
        <v>63</v>
      </c>
      <c r="C53" s="287"/>
      <c r="D53" s="342" t="str">
        <f>IF('Data input'!D59="Explain here (e.g. flexible in and out)"," ",'Data input'!D59)</f>
        <v xml:space="preserve"> NOE (2018) reports an efficiency of 79.7% and make a subdivision between electricity and natural gas inputs. Jakobsen and Atland (2016) give an overall efficiency of 82%, and describe a power input of 27.1 MW on a total energy consumption of 822 MW.</v>
      </c>
      <c r="E53" s="343"/>
      <c r="F53" s="343"/>
      <c r="G53" s="343"/>
      <c r="H53" s="343"/>
      <c r="I53" s="343"/>
      <c r="J53" s="343"/>
      <c r="K53" s="343"/>
      <c r="L53" s="343"/>
      <c r="M53" s="343"/>
      <c r="N53" s="343"/>
      <c r="O53" s="344"/>
    </row>
    <row r="54" spans="1:15" ht="19.5" customHeight="1" thickBot="1" x14ac:dyDescent="0.3">
      <c r="A54" s="1"/>
      <c r="B54" s="288"/>
      <c r="C54" s="289"/>
      <c r="D54" s="315"/>
      <c r="E54" s="316"/>
      <c r="F54" s="316"/>
      <c r="G54" s="316"/>
      <c r="H54" s="316"/>
      <c r="I54" s="316"/>
      <c r="J54" s="316"/>
      <c r="K54" s="316"/>
      <c r="L54" s="316"/>
      <c r="M54" s="316"/>
      <c r="N54" s="316"/>
      <c r="O54" s="317"/>
    </row>
    <row r="55" spans="1:15" ht="24.95" customHeight="1" thickBot="1" x14ac:dyDescent="0.3">
      <c r="A55" s="1"/>
      <c r="B55" s="297" t="s">
        <v>73</v>
      </c>
      <c r="C55" s="298"/>
      <c r="D55" s="299"/>
      <c r="E55" s="299"/>
      <c r="F55" s="299"/>
      <c r="G55" s="299"/>
      <c r="H55" s="299"/>
      <c r="I55" s="299"/>
      <c r="J55" s="299"/>
      <c r="K55" s="299"/>
      <c r="L55" s="299"/>
      <c r="M55" s="299"/>
      <c r="N55" s="299"/>
      <c r="O55" s="300"/>
    </row>
    <row r="56" spans="1:15" ht="20.100000000000001" customHeight="1" x14ac:dyDescent="0.25">
      <c r="A56" s="1"/>
      <c r="B56" s="286" t="s">
        <v>74</v>
      </c>
      <c r="C56" s="301"/>
      <c r="D56" s="435" t="s">
        <v>75</v>
      </c>
      <c r="E56" s="383"/>
      <c r="F56" s="125" t="s">
        <v>58</v>
      </c>
      <c r="G56" s="383" t="s">
        <v>255</v>
      </c>
      <c r="H56" s="383"/>
      <c r="I56" s="383"/>
      <c r="J56" s="383">
        <v>2030</v>
      </c>
      <c r="K56" s="383"/>
      <c r="L56" s="383"/>
      <c r="M56" s="383">
        <v>2050</v>
      </c>
      <c r="N56" s="383"/>
      <c r="O56" s="384"/>
    </row>
    <row r="57" spans="1:15" ht="20.100000000000001" customHeight="1" x14ac:dyDescent="0.25">
      <c r="A57" s="1"/>
      <c r="B57" s="302"/>
      <c r="C57" s="303"/>
      <c r="D57" s="292" t="str">
        <f>IF('Data input'!D73="Please select"," ",'Data input'!D73)</f>
        <v>CO2</v>
      </c>
      <c r="E57" s="293"/>
      <c r="F57" s="258" t="str">
        <f>IF('Data input'!F73="Please select"," ",'Data input'!F73)</f>
        <v>kton</v>
      </c>
      <c r="G57" s="416">
        <f>'Data input'!G73</f>
        <v>-6.2E-2</v>
      </c>
      <c r="H57" s="416"/>
      <c r="I57" s="416"/>
      <c r="J57" s="436">
        <f>'Data input'!L73</f>
        <v>-6.2E-2</v>
      </c>
      <c r="K57" s="436"/>
      <c r="L57" s="436"/>
      <c r="M57" s="436">
        <f>'Data input'!Q73</f>
        <v>-6.2E-2</v>
      </c>
      <c r="N57" s="436"/>
      <c r="O57" s="437"/>
    </row>
    <row r="58" spans="1:15" ht="20.100000000000001" customHeight="1" x14ac:dyDescent="0.25">
      <c r="A58" s="1"/>
      <c r="B58" s="302"/>
      <c r="C58" s="303"/>
      <c r="D58" s="292"/>
      <c r="E58" s="293"/>
      <c r="F58" s="258"/>
      <c r="G58" s="140">
        <f>IF('Data input'!G73="","Min",MIN('Data input'!G73:K73))</f>
        <v>-6.2E-2</v>
      </c>
      <c r="H58" s="141" t="s">
        <v>249</v>
      </c>
      <c r="I58" s="141">
        <f>IF('Data input'!G73="","Max",MAX('Data input'!G73:K73))</f>
        <v>-5.3999999999999999E-2</v>
      </c>
      <c r="J58" s="141">
        <f>IF('Data input'!L73="","Min",MIN('Data input'!L73:P73))</f>
        <v>-6.2E-2</v>
      </c>
      <c r="K58" s="141" t="s">
        <v>249</v>
      </c>
      <c r="L58" s="141">
        <f>IF('Data input'!L73="","Max",MAX('Data input'!L73:P73))</f>
        <v>-5.3999999999999999E-2</v>
      </c>
      <c r="M58" s="141">
        <f>IF('Data input'!Q73="","Min",MIN('Data input'!Q73:U73))</f>
        <v>-6.2E-2</v>
      </c>
      <c r="N58" s="141" t="s">
        <v>249</v>
      </c>
      <c r="O58" s="142">
        <f>IF('Data input'!Q73="","Max",MAX('Data input'!Q73:U73))</f>
        <v>-5.3999999999999999E-2</v>
      </c>
    </row>
    <row r="59" spans="1:15" ht="20.100000000000001" customHeight="1" x14ac:dyDescent="0.25">
      <c r="A59" s="1"/>
      <c r="B59" s="302"/>
      <c r="C59" s="303"/>
      <c r="D59" s="292" t="str">
        <f>IF('Data input'!D75="Please select"," ",'Data input'!D75)</f>
        <v xml:space="preserve"> </v>
      </c>
      <c r="E59" s="293"/>
      <c r="F59" s="258" t="str">
        <f>IF('Data input'!F75="Please select"," ",'Data input'!F75)</f>
        <v xml:space="preserve"> </v>
      </c>
      <c r="G59" s="290">
        <f>'Data input'!G75</f>
        <v>0</v>
      </c>
      <c r="H59" s="290"/>
      <c r="I59" s="290"/>
      <c r="J59" s="290">
        <f>'Data input'!L75</f>
        <v>0</v>
      </c>
      <c r="K59" s="290"/>
      <c r="L59" s="290"/>
      <c r="M59" s="290">
        <f>'Data input'!Q75</f>
        <v>0</v>
      </c>
      <c r="N59" s="290"/>
      <c r="O59" s="291"/>
    </row>
    <row r="60" spans="1:15" ht="20.100000000000001" customHeight="1" x14ac:dyDescent="0.25">
      <c r="A60" s="1"/>
      <c r="B60" s="302"/>
      <c r="C60" s="303"/>
      <c r="D60" s="292"/>
      <c r="E60" s="293"/>
      <c r="F60" s="258"/>
      <c r="G60" s="143" t="str">
        <f>IF('Data input'!G75="","Min",MIN('Data input'!G75:K75))</f>
        <v>Min</v>
      </c>
      <c r="H60" s="144" t="s">
        <v>249</v>
      </c>
      <c r="I60" s="144" t="str">
        <f>IF('Data input'!G75="","Max",MAX('Data input'!G75:K75))</f>
        <v>Max</v>
      </c>
      <c r="J60" s="144" t="str">
        <f>IF('Data input'!L75="","Min",MIN('Data input'!L75:P75))</f>
        <v>Min</v>
      </c>
      <c r="K60" s="144" t="s">
        <v>249</v>
      </c>
      <c r="L60" s="144" t="str">
        <f>IF('Data input'!L75="","Max",MAX('Data input'!L75:P75))</f>
        <v>Max</v>
      </c>
      <c r="M60" s="144" t="str">
        <f>IF('Data input'!Q75="","Min",MIN('Data input'!Q75:U75))</f>
        <v>Min</v>
      </c>
      <c r="N60" s="144" t="s">
        <v>249</v>
      </c>
      <c r="O60" s="145" t="str">
        <f>IF('Data input'!Q75="","Max",MAX('Data input'!Q75:U75))</f>
        <v>Max</v>
      </c>
    </row>
    <row r="61" spans="1:15" ht="20.100000000000001" customHeight="1" x14ac:dyDescent="0.25">
      <c r="A61" s="1"/>
      <c r="B61" s="302"/>
      <c r="C61" s="303"/>
      <c r="D61" s="292" t="str">
        <f>IF('Data input'!D77="Please select"," ",'Data input'!D77)</f>
        <v xml:space="preserve"> </v>
      </c>
      <c r="E61" s="293"/>
      <c r="F61" s="258" t="str">
        <f>IF('Data input'!F77="Please select"," ",'Data input'!F77)</f>
        <v xml:space="preserve"> </v>
      </c>
      <c r="G61" s="290">
        <f>'Data input'!G77</f>
        <v>0</v>
      </c>
      <c r="H61" s="290"/>
      <c r="I61" s="290"/>
      <c r="J61" s="290">
        <f>'Data input'!L77</f>
        <v>0</v>
      </c>
      <c r="K61" s="290"/>
      <c r="L61" s="290"/>
      <c r="M61" s="290">
        <f>'Data input'!Q77</f>
        <v>0</v>
      </c>
      <c r="N61" s="290"/>
      <c r="O61" s="291"/>
    </row>
    <row r="62" spans="1:15" ht="20.100000000000001" customHeight="1" x14ac:dyDescent="0.25">
      <c r="A62" s="1"/>
      <c r="B62" s="302"/>
      <c r="C62" s="303"/>
      <c r="D62" s="292"/>
      <c r="E62" s="293"/>
      <c r="F62" s="258"/>
      <c r="G62" s="143" t="str">
        <f>IF('Data input'!G77="","Min",MIN('Data input'!G77:K77))</f>
        <v>Min</v>
      </c>
      <c r="H62" s="144" t="s">
        <v>249</v>
      </c>
      <c r="I62" s="144" t="str">
        <f>IF('Data input'!G77="","Max",MAX('Data input'!G77:K77))</f>
        <v>Max</v>
      </c>
      <c r="J62" s="144" t="str">
        <f>IF('Data input'!L77="","Min",MIN('Data input'!L77:P77))</f>
        <v>Min</v>
      </c>
      <c r="K62" s="144" t="s">
        <v>249</v>
      </c>
      <c r="L62" s="144" t="str">
        <f>IF('Data input'!L77="","Max",MAX('Data input'!L77:P77))</f>
        <v>Max</v>
      </c>
      <c r="M62" s="144" t="str">
        <f>IF('Data input'!Q77="","Min",MIN('Data input'!Q77:U77))</f>
        <v>Min</v>
      </c>
      <c r="N62" s="144" t="s">
        <v>249</v>
      </c>
      <c r="O62" s="145" t="str">
        <f>IF('Data input'!Q77="","Max",MAX('Data input'!Q77:U77))</f>
        <v>Max</v>
      </c>
    </row>
    <row r="63" spans="1:15" ht="20.100000000000001" customHeight="1" x14ac:dyDescent="0.25">
      <c r="A63" s="1"/>
      <c r="B63" s="302"/>
      <c r="C63" s="303"/>
      <c r="D63" s="292" t="str">
        <f>IF('Data input'!D79="Please select"," ",'Data input'!D79)</f>
        <v xml:space="preserve"> </v>
      </c>
      <c r="E63" s="293"/>
      <c r="F63" s="258" t="str">
        <f>IF('Data input'!F79="Please select"," ",'Data input'!F79)</f>
        <v xml:space="preserve"> </v>
      </c>
      <c r="G63" s="290">
        <f>'Data input'!G79</f>
        <v>0</v>
      </c>
      <c r="H63" s="290"/>
      <c r="I63" s="290"/>
      <c r="J63" s="290">
        <f>'Data input'!L79</f>
        <v>0</v>
      </c>
      <c r="K63" s="290"/>
      <c r="L63" s="290"/>
      <c r="M63" s="290">
        <f>'Data input'!Q79</f>
        <v>0</v>
      </c>
      <c r="N63" s="290"/>
      <c r="O63" s="291"/>
    </row>
    <row r="64" spans="1:15" ht="20.100000000000001" customHeight="1" thickBot="1" x14ac:dyDescent="0.3">
      <c r="A64" s="1"/>
      <c r="B64" s="302"/>
      <c r="C64" s="303"/>
      <c r="D64" s="294"/>
      <c r="E64" s="295"/>
      <c r="F64" s="296"/>
      <c r="G64" s="146" t="str">
        <f>IF('Data input'!G79="","Min",MIN('Data input'!G79:K79))</f>
        <v>Min</v>
      </c>
      <c r="H64" s="147" t="s">
        <v>249</v>
      </c>
      <c r="I64" s="147" t="str">
        <f>IF('Data input'!G79="","Max",MAX('Data input'!G79:K79))</f>
        <v>Max</v>
      </c>
      <c r="J64" s="147" t="str">
        <f>IF('Data input'!L79="","Min",MIN('Data input'!L79:P79))</f>
        <v>Min</v>
      </c>
      <c r="K64" s="147" t="s">
        <v>249</v>
      </c>
      <c r="L64" s="147" t="str">
        <f>IF('Data input'!L79="","Max",MAX('Data input'!L79:P79))</f>
        <v>Max</v>
      </c>
      <c r="M64" s="147" t="str">
        <f>IF('Data input'!Q79="","Min",MIN('Data input'!Q79:U79))</f>
        <v>Min</v>
      </c>
      <c r="N64" s="147" t="s">
        <v>249</v>
      </c>
      <c r="O64" s="148" t="str">
        <f>IF('Data input'!Q79="","Max",MAX('Data input'!Q79:U79))</f>
        <v>Max</v>
      </c>
    </row>
    <row r="65" spans="1:15" ht="20.100000000000001" customHeight="1" x14ac:dyDescent="0.25">
      <c r="A65" s="1"/>
      <c r="B65" s="286" t="s">
        <v>79</v>
      </c>
      <c r="C65" s="287"/>
      <c r="D65" s="342" t="str">
        <f>IF('Data input'!D81="Explain here"," ",'Data input'!D81)</f>
        <v>The numbers specified are for Mton CO2 captured. The plant in the report from NOE (2018) has total emissions of 16 Mt/year and a capture rate of 96%, whereas the plant reported in Jakobsen and Atland (2016) has total emissions of 4,134 t/day and a capture rate of 92%. At 100% assumed utiliztion this plant produces 25.92 PJ/y for the 1.39 Mt/y emissions.</v>
      </c>
      <c r="E65" s="343"/>
      <c r="F65" s="343"/>
      <c r="G65" s="343"/>
      <c r="H65" s="343"/>
      <c r="I65" s="343"/>
      <c r="J65" s="343"/>
      <c r="K65" s="343"/>
      <c r="L65" s="343"/>
      <c r="M65" s="343"/>
      <c r="N65" s="343"/>
      <c r="O65" s="344"/>
    </row>
    <row r="66" spans="1:15" ht="15" customHeight="1" thickBot="1" x14ac:dyDescent="0.3">
      <c r="A66" s="1"/>
      <c r="B66" s="302"/>
      <c r="C66" s="438"/>
      <c r="D66" s="312"/>
      <c r="E66" s="313"/>
      <c r="F66" s="313"/>
      <c r="G66" s="313"/>
      <c r="H66" s="313"/>
      <c r="I66" s="313"/>
      <c r="J66" s="313"/>
      <c r="K66" s="313"/>
      <c r="L66" s="313"/>
      <c r="M66" s="313"/>
      <c r="N66" s="313"/>
      <c r="O66" s="314"/>
    </row>
    <row r="67" spans="1:15" ht="24.95" customHeight="1" x14ac:dyDescent="0.25">
      <c r="A67" s="1"/>
      <c r="B67" s="367" t="s">
        <v>83</v>
      </c>
      <c r="C67" s="299"/>
      <c r="D67" s="299"/>
      <c r="E67" s="299"/>
      <c r="F67" s="299"/>
      <c r="G67" s="299"/>
      <c r="H67" s="299"/>
      <c r="I67" s="299"/>
      <c r="J67" s="299"/>
      <c r="K67" s="299"/>
      <c r="L67" s="299"/>
      <c r="M67" s="299"/>
      <c r="N67" s="299"/>
      <c r="O67" s="300"/>
    </row>
    <row r="68" spans="1:15" x14ac:dyDescent="0.25">
      <c r="A68" s="1"/>
      <c r="B68" s="430" t="str">
        <f>IF('Data input'!C89="Specify complete references and data sources used here"," ",'Data input'!C89)</f>
        <v>Camacho, Y. M., Bensaid, S., Piras, G., Antonini, M., &amp; Fino, D. (2017). Techno-economic analysis of green hydrogen production from biogas autothermal reforming. Clean Technologies and Environmental Policy, 19(5), 1437-1447.</v>
      </c>
      <c r="C68" s="259"/>
      <c r="D68" s="259"/>
      <c r="E68" s="259"/>
      <c r="F68" s="259"/>
      <c r="G68" s="259"/>
      <c r="H68" s="259"/>
      <c r="I68" s="259"/>
      <c r="J68" s="259"/>
      <c r="K68" s="259"/>
      <c r="L68" s="259"/>
      <c r="M68" s="259"/>
      <c r="N68" s="259"/>
      <c r="O68" s="431"/>
    </row>
    <row r="69" spans="1:15" x14ac:dyDescent="0.25">
      <c r="A69" s="1"/>
      <c r="B69" s="430" t="s">
        <v>258</v>
      </c>
      <c r="C69" s="259"/>
      <c r="D69" s="259"/>
      <c r="E69" s="259"/>
      <c r="F69" s="259"/>
      <c r="G69" s="259"/>
      <c r="H69" s="259"/>
      <c r="I69" s="259"/>
      <c r="J69" s="259"/>
      <c r="K69" s="259"/>
      <c r="L69" s="259"/>
      <c r="M69" s="259"/>
      <c r="N69" s="259"/>
      <c r="O69" s="431"/>
    </row>
    <row r="70" spans="1:15" ht="20.100000000000001" customHeight="1" x14ac:dyDescent="0.25">
      <c r="A70" s="1" t="s">
        <v>259</v>
      </c>
      <c r="B70" s="430" t="str">
        <f>IF('Data input'!C90="Specify complete references and data sources used here"," ",'Data input'!C90)</f>
        <v>Jakobsen, Daniel; Åtland, Vegar (2016). NTNU. Concepts for Large Scale Hydrogen Production.</v>
      </c>
      <c r="C70" s="259"/>
      <c r="D70" s="259"/>
      <c r="E70" s="259"/>
      <c r="F70" s="259"/>
      <c r="G70" s="259"/>
      <c r="H70" s="259"/>
      <c r="I70" s="259"/>
      <c r="J70" s="259"/>
      <c r="K70" s="259"/>
      <c r="L70" s="259"/>
      <c r="M70" s="259"/>
      <c r="N70" s="259"/>
      <c r="O70" s="431"/>
    </row>
    <row r="71" spans="1:15" ht="20.100000000000001" customHeight="1" thickBot="1" x14ac:dyDescent="0.3">
      <c r="A71" s="1"/>
      <c r="B71" s="432" t="str">
        <f>IF('Data input'!C91="Specify complete references and data sources used here"," ",'Data input'!C91)</f>
        <v>NOE (2018). H21 North of England Report v1.0 - Northern Gas Networks</v>
      </c>
      <c r="C71" s="433"/>
      <c r="D71" s="433"/>
      <c r="E71" s="433"/>
      <c r="F71" s="433"/>
      <c r="G71" s="433"/>
      <c r="H71" s="433"/>
      <c r="I71" s="433"/>
      <c r="J71" s="433"/>
      <c r="K71" s="433"/>
      <c r="L71" s="433"/>
      <c r="M71" s="433"/>
      <c r="N71" s="433"/>
      <c r="O71" s="434"/>
    </row>
  </sheetData>
  <sheetProtection algorithmName="SHA-512" hashValue="83PC6zEG+dY+aB8ch+NBP5WZBT4CNxm1jJHBAnNaSVUZkiO3zsphmNVktWu5EgfdljmzR8pWZucM6vVPiuab7w==" saltValue="9EXK5xtSABsWMgCEZ2AmRg==" spinCount="100000" sheet="1" objects="1" scenarios="1"/>
  <mergeCells count="147">
    <mergeCell ref="D46:E46"/>
    <mergeCell ref="D45:E45"/>
    <mergeCell ref="B24:C24"/>
    <mergeCell ref="D24:O24"/>
    <mergeCell ref="E39:F40"/>
    <mergeCell ref="D35:D36"/>
    <mergeCell ref="G37:I37"/>
    <mergeCell ref="J37:L37"/>
    <mergeCell ref="G45:I45"/>
    <mergeCell ref="G44:I44"/>
    <mergeCell ref="J44:L44"/>
    <mergeCell ref="B37:C38"/>
    <mergeCell ref="B44:C52"/>
    <mergeCell ref="F47:F48"/>
    <mergeCell ref="B27:C27"/>
    <mergeCell ref="D27:O27"/>
    <mergeCell ref="M37:O37"/>
    <mergeCell ref="E37:F38"/>
    <mergeCell ref="D25:O25"/>
    <mergeCell ref="D26:O26"/>
    <mergeCell ref="D28:O28"/>
    <mergeCell ref="D33:D34"/>
    <mergeCell ref="B29:C29"/>
    <mergeCell ref="D29:O29"/>
    <mergeCell ref="D39:D40"/>
    <mergeCell ref="D49:E50"/>
    <mergeCell ref="D47:E48"/>
    <mergeCell ref="B68:O68"/>
    <mergeCell ref="B70:O70"/>
    <mergeCell ref="B71:O71"/>
    <mergeCell ref="G61:I61"/>
    <mergeCell ref="J61:L61"/>
    <mergeCell ref="J56:L56"/>
    <mergeCell ref="M56:O56"/>
    <mergeCell ref="D56:E56"/>
    <mergeCell ref="D57:E58"/>
    <mergeCell ref="F57:F58"/>
    <mergeCell ref="G57:I57"/>
    <mergeCell ref="J57:L57"/>
    <mergeCell ref="M57:O57"/>
    <mergeCell ref="D59:E60"/>
    <mergeCell ref="F59:F60"/>
    <mergeCell ref="M59:O59"/>
    <mergeCell ref="B67:O67"/>
    <mergeCell ref="B65:C66"/>
    <mergeCell ref="D65:O66"/>
    <mergeCell ref="G56:I56"/>
    <mergeCell ref="B69:O69"/>
    <mergeCell ref="G35:I35"/>
    <mergeCell ref="D37:D38"/>
    <mergeCell ref="B35:C36"/>
    <mergeCell ref="M33:O33"/>
    <mergeCell ref="D23:O23"/>
    <mergeCell ref="B25:C25"/>
    <mergeCell ref="G19:O19"/>
    <mergeCell ref="G20:I20"/>
    <mergeCell ref="J20:L20"/>
    <mergeCell ref="M20:O20"/>
    <mergeCell ref="G33:I33"/>
    <mergeCell ref="J33:L33"/>
    <mergeCell ref="J35:L35"/>
    <mergeCell ref="M35:O35"/>
    <mergeCell ref="E33:F34"/>
    <mergeCell ref="E35:F36"/>
    <mergeCell ref="B31:C31"/>
    <mergeCell ref="D17:F18"/>
    <mergeCell ref="G21:O21"/>
    <mergeCell ref="G22:I22"/>
    <mergeCell ref="J22:L22"/>
    <mergeCell ref="M22:O22"/>
    <mergeCell ref="B30:O30"/>
    <mergeCell ref="G32:I32"/>
    <mergeCell ref="J32:L32"/>
    <mergeCell ref="M32:O32"/>
    <mergeCell ref="B28:C28"/>
    <mergeCell ref="G17:O17"/>
    <mergeCell ref="D31:O31"/>
    <mergeCell ref="B32:C34"/>
    <mergeCell ref="D32:F32"/>
    <mergeCell ref="G18:I18"/>
    <mergeCell ref="B10:C11"/>
    <mergeCell ref="D10:O11"/>
    <mergeCell ref="D12:O12"/>
    <mergeCell ref="D13:O13"/>
    <mergeCell ref="D14:O14"/>
    <mergeCell ref="G16:O16"/>
    <mergeCell ref="D16:F16"/>
    <mergeCell ref="B16:C16"/>
    <mergeCell ref="B26:C26"/>
    <mergeCell ref="B23:C23"/>
    <mergeCell ref="J18:L18"/>
    <mergeCell ref="M18:O18"/>
    <mergeCell ref="D19:E20"/>
    <mergeCell ref="D21:E22"/>
    <mergeCell ref="F19:F20"/>
    <mergeCell ref="F21:F22"/>
    <mergeCell ref="B15:O15"/>
    <mergeCell ref="B17:C17"/>
    <mergeCell ref="B3:O3"/>
    <mergeCell ref="B4:C4"/>
    <mergeCell ref="D4:O4"/>
    <mergeCell ref="D7:O7"/>
    <mergeCell ref="B9:C9"/>
    <mergeCell ref="D9:O9"/>
    <mergeCell ref="B8:C8"/>
    <mergeCell ref="D8:O8"/>
    <mergeCell ref="B6:C6"/>
    <mergeCell ref="B7:C7"/>
    <mergeCell ref="D6:O6"/>
    <mergeCell ref="B39:C40"/>
    <mergeCell ref="G51:I51"/>
    <mergeCell ref="J51:L51"/>
    <mergeCell ref="M51:O51"/>
    <mergeCell ref="B41:C42"/>
    <mergeCell ref="B43:O43"/>
    <mergeCell ref="D41:O42"/>
    <mergeCell ref="G39:I39"/>
    <mergeCell ref="J39:L39"/>
    <mergeCell ref="M39:O39"/>
    <mergeCell ref="F49:F50"/>
    <mergeCell ref="J49:L49"/>
    <mergeCell ref="M49:O49"/>
    <mergeCell ref="M45:O45"/>
    <mergeCell ref="G47:I47"/>
    <mergeCell ref="J47:L47"/>
    <mergeCell ref="M44:O44"/>
    <mergeCell ref="D44:E44"/>
    <mergeCell ref="J45:L45"/>
    <mergeCell ref="M47:O47"/>
    <mergeCell ref="F45:F46"/>
    <mergeCell ref="D51:E52"/>
    <mergeCell ref="F51:F52"/>
    <mergeCell ref="G49:I49"/>
    <mergeCell ref="B53:C54"/>
    <mergeCell ref="M61:O61"/>
    <mergeCell ref="D61:E62"/>
    <mergeCell ref="F61:F62"/>
    <mergeCell ref="G59:I59"/>
    <mergeCell ref="J59:L59"/>
    <mergeCell ref="D63:E64"/>
    <mergeCell ref="F63:F64"/>
    <mergeCell ref="B55:O55"/>
    <mergeCell ref="B56:C64"/>
    <mergeCell ref="D53:O54"/>
    <mergeCell ref="G63:I63"/>
    <mergeCell ref="J63:L63"/>
    <mergeCell ref="M63:O63"/>
  </mergeCells>
  <conditionalFormatting sqref="B68:B71">
    <cfRule type="containsText" dxfId="33" priority="29" operator="containsText" text="Specify data sources and references here">
      <formula>NOT(ISERROR(SEARCH("Specify data sources and references here",B68)))</formula>
    </cfRule>
  </conditionalFormatting>
  <conditionalFormatting sqref="D6:D9">
    <cfRule type="containsText" dxfId="32" priority="97" operator="containsText" text="Please select">
      <formula>NOT(ISERROR(SEARCH("Please select",D6)))</formula>
    </cfRule>
  </conditionalFormatting>
  <conditionalFormatting sqref="D19 F19">
    <cfRule type="containsText" dxfId="31" priority="64" operator="containsText" text="Please select 'Functional Unit' above">
      <formula>NOT(ISERROR(SEARCH("Please select 'Functional Unit' above",D19)))</formula>
    </cfRule>
  </conditionalFormatting>
  <conditionalFormatting sqref="D21 F21">
    <cfRule type="containsText" dxfId="30" priority="4" operator="containsText" text="Please select 'Functional Unit' above">
      <formula>NOT(ISERROR(SEARCH("Please select 'Functional Unit' above",D21)))</formula>
    </cfRule>
  </conditionalFormatting>
  <conditionalFormatting sqref="D31">
    <cfRule type="containsText" dxfId="29" priority="87" operator="containsText" text="Specify here">
      <formula>NOT(ISERROR(SEARCH("Specify here",D31)))</formula>
    </cfRule>
  </conditionalFormatting>
  <conditionalFormatting sqref="D46:D47">
    <cfRule type="containsText" dxfId="28" priority="17" operator="containsText" text="Select">
      <formula>NOT(ISERROR(SEARCH("Select",D46)))</formula>
    </cfRule>
  </conditionalFormatting>
  <conditionalFormatting sqref="D49">
    <cfRule type="containsText" dxfId="27" priority="16" operator="containsText" text="Select">
      <formula>NOT(ISERROR(SEARCH("Select",D49)))</formula>
    </cfRule>
  </conditionalFormatting>
  <conditionalFormatting sqref="D51">
    <cfRule type="containsText" dxfId="26" priority="15" operator="containsText" text="Select">
      <formula>NOT(ISERROR(SEARCH("Select",D51)))</formula>
    </cfRule>
  </conditionalFormatting>
  <conditionalFormatting sqref="D57">
    <cfRule type="containsText" dxfId="25" priority="44" operator="containsText" text="Select">
      <formula>NOT(ISERROR(SEARCH("Select",D57)))</formula>
    </cfRule>
  </conditionalFormatting>
  <conditionalFormatting sqref="D59">
    <cfRule type="containsText" dxfId="24" priority="13" operator="containsText" text="Select">
      <formula>NOT(ISERROR(SEARCH("Select",D59)))</formula>
    </cfRule>
  </conditionalFormatting>
  <conditionalFormatting sqref="D61">
    <cfRule type="containsText" dxfId="23" priority="12" operator="containsText" text="Select">
      <formula>NOT(ISERROR(SEARCH("Select",D61)))</formula>
    </cfRule>
  </conditionalFormatting>
  <conditionalFormatting sqref="D63">
    <cfRule type="containsText" dxfId="22" priority="11" operator="containsText" text="Select">
      <formula>NOT(ISERROR(SEARCH("Select",D63)))</formula>
    </cfRule>
  </conditionalFormatting>
  <conditionalFormatting sqref="D17:F18">
    <cfRule type="containsText" dxfId="21" priority="73" operator="containsText" text="Please select">
      <formula>NOT(ISERROR(SEARCH("Please select",D17)))</formula>
    </cfRule>
  </conditionalFormatting>
  <conditionalFormatting sqref="D23:F28">
    <cfRule type="containsText" dxfId="20" priority="3" operator="containsText" text="Please select">
      <formula>NOT(ISERROR(SEARCH("Please select",D23)))</formula>
    </cfRule>
  </conditionalFormatting>
  <conditionalFormatting sqref="D4:O5">
    <cfRule type="containsText" dxfId="19" priority="92" operator="containsText" text="DD-MM-YYYY">
      <formula>NOT(ISERROR(SEARCH("DD-MM-YYYY",D4)))</formula>
    </cfRule>
  </conditionalFormatting>
  <conditionalFormatting sqref="D10:O11">
    <cfRule type="containsText" dxfId="18" priority="93" operator="containsText" text="Specify here">
      <formula>NOT(ISERROR(SEARCH("Specify here",D10)))</formula>
    </cfRule>
  </conditionalFormatting>
  <conditionalFormatting sqref="D12:O12">
    <cfRule type="containsText" dxfId="17" priority="89" operator="containsText" text="Select the observed or expected TRL level in 2020">
      <formula>NOT(ISERROR(SEARCH("Select the observed or expected TRL level in 2020",D12)))</formula>
    </cfRule>
    <cfRule type="containsText" dxfId="16" priority="91" operator="containsText" text="Specify here the observed or expected TRL level in 2020">
      <formula>NOT(ISERROR(SEARCH("Specify here the observed or expected TRL level in 2020",D12)))</formula>
    </cfRule>
  </conditionalFormatting>
  <conditionalFormatting sqref="D29:O29">
    <cfRule type="containsText" dxfId="15" priority="18" operator="containsText" text="Explain here">
      <formula>NOT(ISERROR(SEARCH("Explain here",D29)))</formula>
    </cfRule>
  </conditionalFormatting>
  <conditionalFormatting sqref="D41:O42">
    <cfRule type="containsText" dxfId="14" priority="86" operator="containsText" text="Explain here (e.g. other costs)">
      <formula>NOT(ISERROR(SEARCH("Explain here (e.g. other costs)",D41)))</formula>
    </cfRule>
  </conditionalFormatting>
  <conditionalFormatting sqref="D53:O54">
    <cfRule type="containsText" dxfId="13" priority="85" operator="containsText" text="Explain here (e.g. flexible in and out)">
      <formula>NOT(ISERROR(SEARCH("Explain here (e.g. flexible in and out)",D53)))</formula>
    </cfRule>
  </conditionalFormatting>
  <conditionalFormatting sqref="D65:O66">
    <cfRule type="containsText" dxfId="12" priority="30" operator="containsText" text="Explain here">
      <formula>NOT(ISERROR(SEARCH("Explain here",D65)))</formula>
    </cfRule>
  </conditionalFormatting>
  <conditionalFormatting sqref="E33">
    <cfRule type="containsText" dxfId="11" priority="62" operator="containsText" text="Please select 'Functional Unit' above">
      <formula>NOT(ISERROR(SEARCH("Please select 'Functional Unit' above",E33)))</formula>
    </cfRule>
  </conditionalFormatting>
  <conditionalFormatting sqref="E35">
    <cfRule type="containsText" dxfId="10" priority="61" operator="containsText" text="Please select 'Functional Unit' above">
      <formula>NOT(ISERROR(SEARCH("Please select 'Functional Unit' above",E35)))</formula>
    </cfRule>
  </conditionalFormatting>
  <conditionalFormatting sqref="E37">
    <cfRule type="containsText" dxfId="9" priority="60" operator="containsText" text="Please select 'Functional Unit' above">
      <formula>NOT(ISERROR(SEARCH("Please select 'Functional Unit' above",E37)))</formula>
    </cfRule>
  </conditionalFormatting>
  <conditionalFormatting sqref="E39">
    <cfRule type="containsText" dxfId="8" priority="28" operator="containsText" text="Please select 'Functional Unit' above">
      <formula>NOT(ISERROR(SEARCH("Please select 'Functional Unit' above",E39)))</formula>
    </cfRule>
  </conditionalFormatting>
  <conditionalFormatting sqref="F45:F52">
    <cfRule type="containsText" dxfId="7" priority="26" operator="containsText" text="Please select">
      <formula>NOT(ISERROR(SEARCH("Please select",F45)))</formula>
    </cfRule>
  </conditionalFormatting>
  <conditionalFormatting sqref="F57:F64">
    <cfRule type="containsText" dxfId="6" priority="37" operator="containsText" text="Please select">
      <formula>NOT(ISERROR(SEARCH("Please select",F57)))</formula>
    </cfRule>
  </conditionalFormatting>
  <conditionalFormatting sqref="G33:O40 G45:O52 G57:O64">
    <cfRule type="containsText" dxfId="5" priority="22" operator="containsText" text="Max">
      <formula>NOT(ISERROR(SEARCH("Max",G33)))</formula>
    </cfRule>
    <cfRule type="containsText" dxfId="4" priority="23" operator="containsText" text="Min">
      <formula>NOT(ISERROR(SEARCH("Min",G33)))</formula>
    </cfRule>
    <cfRule type="containsText" dxfId="3" priority="24" operator="containsText" text="Specify ">
      <formula>NOT(ISERROR(SEARCH("Specify ",G33)))</formula>
    </cfRule>
  </conditionalFormatting>
  <conditionalFormatting sqref="D13:O14">
    <cfRule type="containsText" dxfId="2" priority="1" operator="containsText" text="Select the observed or expected TRL level in 2020">
      <formula>NOT(ISERROR(SEARCH("Select the observed or expected TRL level in 2020",D13)))</formula>
    </cfRule>
    <cfRule type="containsText" dxfId="1" priority="2" operator="containsText" text="Specify here the observed or expected TRL level in 2020">
      <formula>NOT(ISERROR(SEARCH("Specify here the observed or expected TRL level in 2020",D13)))</formula>
    </cfRule>
  </conditionalFormatting>
  <hyperlinks>
    <hyperlink ref="D13:O14" r:id="rId1" display="https://publica-rest.fraunhofer.de/server/api/core/bitstreams/77ec29e5-4af8-4812-9793-8501f92a6f8d/content" xr:uid="{CA31FA9A-0BDE-435F-B0EC-FA4CE6C9CE35}"/>
    <hyperlink ref="B69" r:id="rId2" display="https://publica-rest.fraunhofer.de/server/api/core/bitstreams/77ec29e5-4af8-4812-9793-8501f92a6f8d/content" xr:uid="{5FDA9021-C157-49DA-9547-D0E29DE7FC22}"/>
  </hyperlinks>
  <pageMargins left="0.7" right="0.7" top="0.75" bottom="0.75" header="0.3" footer="0.3"/>
  <pageSetup paperSize="9" scale="48" orientation="portrait" r:id="rId3"/>
  <ignoredErrors>
    <ignoredError sqref="G46:L46 G58:O58" formulaRange="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codeName="Sheet4">
    <pageSetUpPr fitToPage="1"/>
  </sheetPr>
  <dimension ref="A1:X74"/>
  <sheetViews>
    <sheetView zoomScale="90" zoomScaleNormal="90" workbookViewId="0">
      <pane ySplit="1" topLeftCell="A2" activePane="bottomLeft" state="frozen"/>
      <selection activeCell="B30" sqref="F30"/>
      <selection pane="bottomLeft" activeCell="B30" sqref="F30"/>
    </sheetView>
  </sheetViews>
  <sheetFormatPr defaultColWidth="9" defaultRowHeight="15.75" x14ac:dyDescent="0.25"/>
  <cols>
    <col min="1" max="1" width="10.25" style="1" bestFit="1" customWidth="1"/>
    <col min="2" max="2" width="24" style="1" bestFit="1" customWidth="1"/>
    <col min="3" max="3" width="10.25" style="1" bestFit="1" customWidth="1"/>
    <col min="4" max="6" width="18.375" style="1" customWidth="1"/>
    <col min="7" max="7" width="10.25" style="1" bestFit="1" customWidth="1"/>
    <col min="8" max="8" width="13.875" style="1" bestFit="1" customWidth="1"/>
    <col min="9" max="9" width="10.25" style="1" bestFit="1" customWidth="1"/>
    <col min="10" max="10" width="25.75" style="1" customWidth="1"/>
    <col min="11" max="11" width="10.25" style="1" bestFit="1" customWidth="1"/>
    <col min="12" max="12" width="19.375" style="1" bestFit="1" customWidth="1"/>
    <col min="13" max="13" width="10.25" style="1" bestFit="1" customWidth="1"/>
    <col min="14" max="14" width="14" style="1" customWidth="1"/>
    <col min="15" max="15" width="10.25" style="1" bestFit="1" customWidth="1"/>
    <col min="16" max="16" width="13.125" style="1" bestFit="1" customWidth="1"/>
    <col min="17" max="17" width="10.25" style="1" bestFit="1" customWidth="1"/>
    <col min="18" max="18" width="14.5" style="1" bestFit="1" customWidth="1"/>
    <col min="19" max="23" width="9" style="1"/>
    <col min="24" max="24" width="9" style="1" hidden="1" customWidth="1"/>
    <col min="25" max="16384" width="9" style="1"/>
  </cols>
  <sheetData>
    <row r="1" spans="1:24" x14ac:dyDescent="0.25">
      <c r="A1" s="15"/>
      <c r="B1" s="15" t="s">
        <v>260</v>
      </c>
      <c r="D1" s="15" t="s">
        <v>261</v>
      </c>
      <c r="E1" s="15"/>
      <c r="F1" s="15" t="s">
        <v>262</v>
      </c>
      <c r="G1" s="15"/>
      <c r="H1" s="15" t="s">
        <v>263</v>
      </c>
      <c r="J1" s="15" t="s">
        <v>264</v>
      </c>
      <c r="K1" s="15"/>
      <c r="L1" s="15" t="s">
        <v>265</v>
      </c>
      <c r="M1" s="15"/>
      <c r="N1" s="15" t="s">
        <v>266</v>
      </c>
      <c r="O1" s="15"/>
      <c r="P1" s="15" t="s">
        <v>267</v>
      </c>
      <c r="Q1" s="15"/>
      <c r="R1" s="15" t="s">
        <v>268</v>
      </c>
    </row>
    <row r="2" spans="1:24" hidden="1" x14ac:dyDescent="0.25">
      <c r="A2" s="15"/>
      <c r="B2" s="15"/>
      <c r="D2" s="15"/>
      <c r="E2" s="15"/>
      <c r="F2" s="15"/>
      <c r="G2" s="15"/>
      <c r="H2" s="15"/>
      <c r="J2" s="16" t="s">
        <v>269</v>
      </c>
      <c r="K2" s="15"/>
      <c r="L2" s="15"/>
      <c r="M2" s="15"/>
      <c r="N2" s="15"/>
      <c r="O2" s="15"/>
      <c r="P2" s="15"/>
      <c r="Q2" s="15"/>
      <c r="R2" s="15"/>
      <c r="X2" s="16" t="s">
        <v>78</v>
      </c>
    </row>
    <row r="3" spans="1:24" hidden="1" x14ac:dyDescent="0.25">
      <c r="A3" s="16"/>
      <c r="B3" s="16" t="s">
        <v>78</v>
      </c>
      <c r="D3" s="16" t="s">
        <v>78</v>
      </c>
      <c r="E3" s="16"/>
      <c r="F3" s="16" t="s">
        <v>78</v>
      </c>
      <c r="G3" s="16"/>
      <c r="H3" s="16" t="s">
        <v>78</v>
      </c>
      <c r="I3" s="16"/>
      <c r="J3" s="16" t="s">
        <v>78</v>
      </c>
      <c r="K3" s="16"/>
      <c r="L3" s="16" t="s">
        <v>78</v>
      </c>
      <c r="M3" s="5"/>
      <c r="N3" s="16" t="s">
        <v>78</v>
      </c>
      <c r="O3" s="16"/>
      <c r="P3" s="16" t="s">
        <v>78</v>
      </c>
      <c r="Q3" s="16"/>
      <c r="R3" s="16" t="s">
        <v>78</v>
      </c>
      <c r="X3" s="1" t="s">
        <v>10</v>
      </c>
    </row>
    <row r="4" spans="1:24" x14ac:dyDescent="0.25">
      <c r="B4" s="1" t="s">
        <v>270</v>
      </c>
      <c r="D4" s="1" t="s">
        <v>271</v>
      </c>
      <c r="F4" s="1" t="s">
        <v>191</v>
      </c>
      <c r="H4" s="1" t="s">
        <v>272</v>
      </c>
      <c r="J4" s="1" t="s">
        <v>273</v>
      </c>
      <c r="L4" s="38" t="s">
        <v>60</v>
      </c>
      <c r="M4" s="5"/>
      <c r="N4" s="35" t="s">
        <v>274</v>
      </c>
      <c r="P4" s="1" t="s">
        <v>275</v>
      </c>
      <c r="R4" s="1" t="s">
        <v>193</v>
      </c>
      <c r="X4" s="1" t="s">
        <v>276</v>
      </c>
    </row>
    <row r="5" spans="1:24" x14ac:dyDescent="0.25">
      <c r="B5" s="1" t="s">
        <v>277</v>
      </c>
      <c r="D5" s="1" t="s">
        <v>278</v>
      </c>
      <c r="F5" s="1" t="s">
        <v>18</v>
      </c>
      <c r="H5" s="1" t="s">
        <v>37</v>
      </c>
      <c r="J5" s="1" t="s">
        <v>279</v>
      </c>
      <c r="K5" s="5" t="s">
        <v>280</v>
      </c>
      <c r="L5" s="35"/>
      <c r="M5" s="5" t="s">
        <v>280</v>
      </c>
      <c r="P5" s="1" t="s">
        <v>76</v>
      </c>
      <c r="R5" s="1" t="s">
        <v>77</v>
      </c>
    </row>
    <row r="6" spans="1:24" x14ac:dyDescent="0.25">
      <c r="B6" s="1" t="s">
        <v>281</v>
      </c>
      <c r="D6" s="1" t="s">
        <v>282</v>
      </c>
      <c r="F6" s="1" t="s">
        <v>193</v>
      </c>
      <c r="H6" s="1" t="s">
        <v>283</v>
      </c>
      <c r="J6" s="1" t="s">
        <v>284</v>
      </c>
      <c r="K6" s="5" t="s">
        <v>280</v>
      </c>
      <c r="L6" s="35"/>
      <c r="M6" s="5" t="s">
        <v>280</v>
      </c>
      <c r="P6" s="1" t="s">
        <v>285</v>
      </c>
      <c r="R6" s="1" t="s">
        <v>286</v>
      </c>
      <c r="X6" s="1" t="s">
        <v>78</v>
      </c>
    </row>
    <row r="7" spans="1:24" x14ac:dyDescent="0.25">
      <c r="B7" s="1" t="s">
        <v>287</v>
      </c>
      <c r="D7" s="1" t="s">
        <v>288</v>
      </c>
      <c r="F7" s="1" t="s">
        <v>77</v>
      </c>
      <c r="H7" s="1" t="s">
        <v>289</v>
      </c>
      <c r="J7" s="1" t="s">
        <v>290</v>
      </c>
      <c r="K7" s="5" t="s">
        <v>280</v>
      </c>
      <c r="L7" s="35"/>
      <c r="M7" s="5" t="s">
        <v>280</v>
      </c>
      <c r="P7" s="1" t="s">
        <v>291</v>
      </c>
      <c r="Q7" s="5" t="s">
        <v>280</v>
      </c>
      <c r="X7" s="1" t="s">
        <v>292</v>
      </c>
    </row>
    <row r="8" spans="1:24" x14ac:dyDescent="0.25">
      <c r="B8" s="1" t="s">
        <v>293</v>
      </c>
      <c r="D8" s="1" t="s">
        <v>294</v>
      </c>
      <c r="F8" s="1" t="s">
        <v>196</v>
      </c>
      <c r="H8" s="1" t="s">
        <v>295</v>
      </c>
      <c r="J8" s="1" t="s">
        <v>296</v>
      </c>
      <c r="K8" s="5" t="s">
        <v>280</v>
      </c>
      <c r="M8" s="5" t="s">
        <v>280</v>
      </c>
      <c r="P8" s="1" t="s">
        <v>297</v>
      </c>
      <c r="Q8" s="5" t="s">
        <v>280</v>
      </c>
      <c r="X8" s="1" t="s">
        <v>298</v>
      </c>
    </row>
    <row r="9" spans="1:24" x14ac:dyDescent="0.25">
      <c r="B9" s="1" t="s">
        <v>7</v>
      </c>
      <c r="C9" s="5"/>
      <c r="D9" s="1" t="s">
        <v>299</v>
      </c>
      <c r="F9" s="1" t="s">
        <v>198</v>
      </c>
      <c r="H9" s="1" t="s">
        <v>300</v>
      </c>
      <c r="J9" s="1" t="s">
        <v>301</v>
      </c>
      <c r="K9" s="5" t="s">
        <v>280</v>
      </c>
      <c r="M9" s="5" t="s">
        <v>280</v>
      </c>
      <c r="P9" s="1" t="s">
        <v>302</v>
      </c>
      <c r="Q9" s="5" t="s">
        <v>280</v>
      </c>
    </row>
    <row r="10" spans="1:24" x14ac:dyDescent="0.25">
      <c r="B10" s="1" t="s">
        <v>303</v>
      </c>
      <c r="C10" s="5"/>
      <c r="D10" s="1" t="s">
        <v>304</v>
      </c>
      <c r="F10" s="1" t="s">
        <v>200</v>
      </c>
      <c r="H10" s="1" t="s">
        <v>305</v>
      </c>
      <c r="J10" s="1" t="s">
        <v>306</v>
      </c>
      <c r="M10" s="5" t="s">
        <v>280</v>
      </c>
      <c r="P10" s="1" t="s">
        <v>307</v>
      </c>
      <c r="Q10" s="5" t="s">
        <v>280</v>
      </c>
      <c r="X10" s="16" t="s">
        <v>308</v>
      </c>
    </row>
    <row r="11" spans="1:24" x14ac:dyDescent="0.25">
      <c r="B11" s="1" t="s">
        <v>309</v>
      </c>
      <c r="C11" s="5"/>
      <c r="D11" s="1" t="s">
        <v>310</v>
      </c>
      <c r="F11" s="1" t="s">
        <v>202</v>
      </c>
      <c r="G11" s="5" t="s">
        <v>280</v>
      </c>
      <c r="J11" s="1" t="s">
        <v>311</v>
      </c>
      <c r="M11" s="5" t="s">
        <v>280</v>
      </c>
      <c r="P11" s="1" t="s">
        <v>312</v>
      </c>
      <c r="Q11" s="5" t="s">
        <v>280</v>
      </c>
      <c r="X11" s="1" t="s">
        <v>28</v>
      </c>
    </row>
    <row r="12" spans="1:24" x14ac:dyDescent="0.25">
      <c r="B12" s="1" t="s">
        <v>313</v>
      </c>
      <c r="C12" s="5"/>
      <c r="D12" s="1" t="s">
        <v>314</v>
      </c>
      <c r="F12" s="1" t="s">
        <v>60</v>
      </c>
      <c r="G12" s="5" t="s">
        <v>280</v>
      </c>
      <c r="J12" s="1" t="s">
        <v>315</v>
      </c>
      <c r="M12" s="5" t="s">
        <v>280</v>
      </c>
      <c r="P12" s="1" t="s">
        <v>316</v>
      </c>
      <c r="X12" s="1" t="s">
        <v>317</v>
      </c>
    </row>
    <row r="13" spans="1:24" x14ac:dyDescent="0.25">
      <c r="B13" s="1" t="s">
        <v>318</v>
      </c>
      <c r="C13" s="5" t="s">
        <v>280</v>
      </c>
      <c r="E13" s="5" t="s">
        <v>280</v>
      </c>
      <c r="G13" s="5" t="s">
        <v>280</v>
      </c>
      <c r="J13" s="1" t="s">
        <v>319</v>
      </c>
      <c r="M13" s="5" t="s">
        <v>280</v>
      </c>
      <c r="P13" s="1" t="s">
        <v>320</v>
      </c>
      <c r="X13" s="1" t="s">
        <v>321</v>
      </c>
    </row>
    <row r="14" spans="1:24" x14ac:dyDescent="0.25">
      <c r="B14" s="1" t="s">
        <v>322</v>
      </c>
      <c r="C14" s="5" t="s">
        <v>280</v>
      </c>
      <c r="E14" s="5" t="s">
        <v>280</v>
      </c>
      <c r="G14" s="5" t="s">
        <v>280</v>
      </c>
      <c r="J14" s="1" t="s">
        <v>61</v>
      </c>
      <c r="O14" s="5" t="s">
        <v>280</v>
      </c>
    </row>
    <row r="15" spans="1:24" x14ac:dyDescent="0.25">
      <c r="B15" s="1" t="s">
        <v>323</v>
      </c>
      <c r="C15" s="5" t="s">
        <v>280</v>
      </c>
      <c r="E15" s="5" t="s">
        <v>280</v>
      </c>
      <c r="G15" s="5" t="s">
        <v>280</v>
      </c>
      <c r="J15" s="1" t="s">
        <v>324</v>
      </c>
      <c r="O15" s="5" t="s">
        <v>280</v>
      </c>
    </row>
    <row r="16" spans="1:24" x14ac:dyDescent="0.25">
      <c r="B16" s="1" t="s">
        <v>325</v>
      </c>
      <c r="C16" s="5" t="s">
        <v>280</v>
      </c>
      <c r="E16" s="5" t="s">
        <v>280</v>
      </c>
      <c r="J16" s="1" t="s">
        <v>326</v>
      </c>
      <c r="O16" s="5" t="s">
        <v>280</v>
      </c>
    </row>
    <row r="17" spans="1:15" x14ac:dyDescent="0.25">
      <c r="B17" s="1" t="s">
        <v>327</v>
      </c>
      <c r="C17" s="5" t="s">
        <v>280</v>
      </c>
      <c r="E17" s="5" t="s">
        <v>280</v>
      </c>
      <c r="J17" s="1" t="s">
        <v>328</v>
      </c>
      <c r="O17" s="5" t="s">
        <v>280</v>
      </c>
    </row>
    <row r="18" spans="1:15" x14ac:dyDescent="0.25">
      <c r="B18" s="1" t="s">
        <v>329</v>
      </c>
      <c r="J18" s="1" t="s">
        <v>330</v>
      </c>
      <c r="O18" s="5" t="s">
        <v>280</v>
      </c>
    </row>
    <row r="19" spans="1:15" x14ac:dyDescent="0.25">
      <c r="B19" s="1" t="s">
        <v>331</v>
      </c>
      <c r="J19" s="1" t="s">
        <v>332</v>
      </c>
    </row>
    <row r="20" spans="1:15" x14ac:dyDescent="0.25">
      <c r="B20" s="1" t="s">
        <v>333</v>
      </c>
      <c r="J20" s="1" t="s">
        <v>334</v>
      </c>
    </row>
    <row r="21" spans="1:15" x14ac:dyDescent="0.25">
      <c r="B21" s="1" t="s">
        <v>335</v>
      </c>
      <c r="J21" s="1" t="s">
        <v>336</v>
      </c>
    </row>
    <row r="22" spans="1:15" x14ac:dyDescent="0.25">
      <c r="A22" s="5" t="s">
        <v>280</v>
      </c>
      <c r="B22" s="35"/>
      <c r="J22" s="1" t="s">
        <v>337</v>
      </c>
    </row>
    <row r="23" spans="1:15" x14ac:dyDescent="0.25">
      <c r="A23" s="5" t="s">
        <v>280</v>
      </c>
      <c r="J23" s="1" t="s">
        <v>59</v>
      </c>
    </row>
    <row r="24" spans="1:15" x14ac:dyDescent="0.25">
      <c r="A24" s="5" t="s">
        <v>280</v>
      </c>
      <c r="J24" s="1" t="s">
        <v>338</v>
      </c>
    </row>
    <row r="25" spans="1:15" x14ac:dyDescent="0.25">
      <c r="A25" s="5" t="s">
        <v>280</v>
      </c>
      <c r="J25" s="1" t="s">
        <v>339</v>
      </c>
    </row>
    <row r="26" spans="1:15" x14ac:dyDescent="0.25">
      <c r="A26" s="5" t="s">
        <v>280</v>
      </c>
      <c r="J26" s="1" t="s">
        <v>340</v>
      </c>
    </row>
    <row r="27" spans="1:15" x14ac:dyDescent="0.25">
      <c r="J27" s="1" t="s">
        <v>341</v>
      </c>
    </row>
    <row r="28" spans="1:15" x14ac:dyDescent="0.25">
      <c r="J28" s="38" t="s">
        <v>62</v>
      </c>
    </row>
    <row r="29" spans="1:15" x14ac:dyDescent="0.25">
      <c r="J29" s="1" t="s">
        <v>342</v>
      </c>
    </row>
    <row r="30" spans="1:15" x14ac:dyDescent="0.25">
      <c r="J30" s="1" t="s">
        <v>343</v>
      </c>
    </row>
    <row r="31" spans="1:15" x14ac:dyDescent="0.25">
      <c r="J31" s="1" t="s">
        <v>344</v>
      </c>
    </row>
    <row r="32" spans="1:15" x14ac:dyDescent="0.25">
      <c r="J32" s="1" t="s">
        <v>345</v>
      </c>
    </row>
    <row r="33" spans="9:12" x14ac:dyDescent="0.25">
      <c r="J33" s="1" t="s">
        <v>346</v>
      </c>
    </row>
    <row r="34" spans="9:12" x14ac:dyDescent="0.25">
      <c r="J34" s="1" t="s">
        <v>347</v>
      </c>
    </row>
    <row r="35" spans="9:12" x14ac:dyDescent="0.25">
      <c r="J35" s="1" t="s">
        <v>82</v>
      </c>
    </row>
    <row r="36" spans="9:12" x14ac:dyDescent="0.25">
      <c r="J36" s="1" t="s">
        <v>348</v>
      </c>
    </row>
    <row r="37" spans="9:12" x14ac:dyDescent="0.25">
      <c r="J37" s="1" t="s">
        <v>349</v>
      </c>
    </row>
    <row r="38" spans="9:12" x14ac:dyDescent="0.25">
      <c r="J38" s="1" t="s">
        <v>350</v>
      </c>
    </row>
    <row r="39" spans="9:12" x14ac:dyDescent="0.25">
      <c r="J39" s="1" t="s">
        <v>351</v>
      </c>
    </row>
    <row r="40" spans="9:12" x14ac:dyDescent="0.25">
      <c r="J40" s="1" t="s">
        <v>352</v>
      </c>
    </row>
    <row r="41" spans="9:12" x14ac:dyDescent="0.25">
      <c r="J41" s="1" t="s">
        <v>353</v>
      </c>
    </row>
    <row r="42" spans="9:12" x14ac:dyDescent="0.25">
      <c r="J42" s="1" t="s">
        <v>354</v>
      </c>
    </row>
    <row r="43" spans="9:12" x14ac:dyDescent="0.25">
      <c r="J43" s="1" t="s">
        <v>355</v>
      </c>
    </row>
    <row r="44" spans="9:12" x14ac:dyDescent="0.25">
      <c r="I44" s="5" t="s">
        <v>280</v>
      </c>
      <c r="J44" s="35" t="s">
        <v>356</v>
      </c>
    </row>
    <row r="45" spans="9:12" x14ac:dyDescent="0.25">
      <c r="I45" s="5" t="s">
        <v>280</v>
      </c>
      <c r="J45" s="35" t="s">
        <v>357</v>
      </c>
      <c r="K45" s="35"/>
      <c r="L45" s="35"/>
    </row>
    <row r="46" spans="9:12" x14ac:dyDescent="0.25">
      <c r="I46" s="5" t="s">
        <v>280</v>
      </c>
      <c r="J46" s="35" t="s">
        <v>358</v>
      </c>
      <c r="K46" s="35"/>
      <c r="L46" s="35"/>
    </row>
    <row r="47" spans="9:12" x14ac:dyDescent="0.25">
      <c r="I47" s="5" t="s">
        <v>280</v>
      </c>
      <c r="J47" s="35" t="s">
        <v>359</v>
      </c>
      <c r="K47" s="35"/>
      <c r="L47" s="35"/>
    </row>
    <row r="48" spans="9:12" x14ac:dyDescent="0.25">
      <c r="I48" s="5" t="s">
        <v>280</v>
      </c>
      <c r="J48" s="35" t="s">
        <v>360</v>
      </c>
      <c r="K48" s="35"/>
      <c r="L48" s="35"/>
    </row>
    <row r="49" spans="10:10" x14ac:dyDescent="0.25">
      <c r="J49" s="35" t="s">
        <v>361</v>
      </c>
    </row>
    <row r="50" spans="10:10" x14ac:dyDescent="0.25">
      <c r="J50" s="35" t="s">
        <v>362</v>
      </c>
    </row>
    <row r="51" spans="10:10" x14ac:dyDescent="0.25">
      <c r="J51" s="35" t="s">
        <v>363</v>
      </c>
    </row>
    <row r="52" spans="10:10" x14ac:dyDescent="0.25">
      <c r="J52" s="35" t="s">
        <v>364</v>
      </c>
    </row>
    <row r="53" spans="10:10" x14ac:dyDescent="0.25">
      <c r="J53" s="35" t="s">
        <v>365</v>
      </c>
    </row>
    <row r="54" spans="10:10" x14ac:dyDescent="0.25">
      <c r="J54" s="35" t="s">
        <v>366</v>
      </c>
    </row>
    <row r="55" spans="10:10" x14ac:dyDescent="0.25">
      <c r="J55" s="35" t="s">
        <v>367</v>
      </c>
    </row>
    <row r="56" spans="10:10" x14ac:dyDescent="0.25">
      <c r="J56" s="35" t="s">
        <v>368</v>
      </c>
    </row>
    <row r="57" spans="10:10" x14ac:dyDescent="0.25">
      <c r="J57" s="35" t="s">
        <v>369</v>
      </c>
    </row>
    <row r="58" spans="10:10" x14ac:dyDescent="0.25">
      <c r="J58" s="35" t="s">
        <v>370</v>
      </c>
    </row>
    <row r="59" spans="10:10" x14ac:dyDescent="0.25">
      <c r="J59" s="35" t="s">
        <v>371</v>
      </c>
    </row>
    <row r="60" spans="10:10" x14ac:dyDescent="0.25">
      <c r="J60" s="35" t="s">
        <v>372</v>
      </c>
    </row>
    <row r="61" spans="10:10" x14ac:dyDescent="0.25">
      <c r="J61" s="35" t="s">
        <v>373</v>
      </c>
    </row>
    <row r="62" spans="10:10" x14ac:dyDescent="0.25">
      <c r="J62" s="35" t="s">
        <v>374</v>
      </c>
    </row>
    <row r="63" spans="10:10" x14ac:dyDescent="0.25">
      <c r="J63" s="35" t="s">
        <v>375</v>
      </c>
    </row>
    <row r="64" spans="10:10" x14ac:dyDescent="0.25">
      <c r="J64" s="35" t="s">
        <v>376</v>
      </c>
    </row>
    <row r="65" spans="10:10" x14ac:dyDescent="0.25">
      <c r="J65" s="35" t="s">
        <v>377</v>
      </c>
    </row>
    <row r="66" spans="10:10" x14ac:dyDescent="0.25">
      <c r="J66" s="35" t="s">
        <v>378</v>
      </c>
    </row>
    <row r="67" spans="10:10" x14ac:dyDescent="0.25">
      <c r="J67" s="35" t="s">
        <v>379</v>
      </c>
    </row>
    <row r="68" spans="10:10" x14ac:dyDescent="0.25">
      <c r="J68" s="35" t="s">
        <v>380</v>
      </c>
    </row>
    <row r="69" spans="10:10" x14ac:dyDescent="0.25">
      <c r="J69" s="35" t="s">
        <v>381</v>
      </c>
    </row>
    <row r="70" spans="10:10" x14ac:dyDescent="0.25">
      <c r="J70" s="35" t="s">
        <v>382</v>
      </c>
    </row>
    <row r="71" spans="10:10" x14ac:dyDescent="0.25">
      <c r="J71" s="35" t="s">
        <v>383</v>
      </c>
    </row>
    <row r="72" spans="10:10" x14ac:dyDescent="0.25">
      <c r="J72" s="35" t="s">
        <v>384</v>
      </c>
    </row>
    <row r="73" spans="10:10" x14ac:dyDescent="0.25">
      <c r="J73" s="35" t="s">
        <v>385</v>
      </c>
    </row>
    <row r="74" spans="10:10" x14ac:dyDescent="0.25">
      <c r="J74" s="35" t="s">
        <v>386</v>
      </c>
    </row>
  </sheetData>
  <sortState xmlns:xlrd2="http://schemas.microsoft.com/office/spreadsheetml/2017/richdata2" ref="J44:J74">
    <sortCondition ref="J44"/>
  </sortState>
  <conditionalFormatting sqref="J1:J1048576">
    <cfRule type="duplicateValues" dxfId="0" priority="1"/>
  </conditionalFormatting>
  <pageMargins left="0.7" right="0.7" top="0.75" bottom="0.75" header="0.3" footer="0.3"/>
  <pageSetup paperSize="9" scale="3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NOC_ClusterName xmlns="2f6a910d-138e-42c1-8e8a-320c1b7cf3f7">5.5311 - Factsheets technologie-n</TNOC_ClusterName>
    <TNOC_ClusterId xmlns="2f6a910d-138e-42c1-8e8a-320c1b7cf3f7">060.33948</TNOC_ClusterId>
    <bac4ab11065f4f6c809c820c57e320e5 xmlns="611ea500-83e9-4ef4-bf2f-c0233a31331f">
      <Terms xmlns="http://schemas.microsoft.com/office/infopath/2007/PartnerControls"/>
    </bac4ab11065f4f6c809c820c57e320e5>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cf581d8792c646118aad2c2c4ecdfa8c xmlns="611ea500-83e9-4ef4-bf2f-c0233a31331f">
      <Terms xmlns="http://schemas.microsoft.com/office/infopath/2007/PartnerControls"/>
    </cf581d8792c646118aad2c2c4ecdfa8c>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axCatchAll xmlns="611ea500-83e9-4ef4-bf2f-c0233a31331f">
      <Value>5</Value>
      <Value>1</Value>
    </TaxCatchAll>
    <lca20d149a844688b6abf34073d5c21d xmlns="611ea500-83e9-4ef4-bf2f-c0233a31331f">
      <Terms xmlns="http://schemas.microsoft.com/office/infopath/2007/PartnerControls"/>
    </lca20d149a844688b6abf34073d5c21d>
    <_dlc_DocId xmlns="611ea500-83e9-4ef4-bf2f-c0233a31331f">K5WJPCK5SUVE-119146697-12091</_dlc_DocId>
    <_dlc_DocIdUrl xmlns="611ea500-83e9-4ef4-bf2f-c0233a31331f">
      <Url>https://365tno.sharepoint.com/teams/P060.33948/_layouts/15/DocIdRedir.aspx?ID=K5WJPCK5SUVE-119146697-12091</Url>
      <Description>K5WJPCK5SUVE-119146697-12091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F380726-7EF5-444C-A1E6-6D322BB72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ea500-83e9-4ef4-bf2f-c0233a31331f"/>
    <ds:schemaRef ds:uri="2f6a910d-138e-42c1-8e8a-320c1b7cf3f7"/>
    <ds:schemaRef ds:uri="cf22d98f-2e61-47ad-a8ad-1f63cee94d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BC820D-75D6-4A31-A05B-6B252DECB20C}">
  <ds:schemaRefs>
    <ds:schemaRef ds:uri="http://schemas.microsoft.com/office/2006/metadata/properties"/>
    <ds:schemaRef ds:uri="http://schemas.microsoft.com/office/infopath/2007/PartnerControls"/>
    <ds:schemaRef ds:uri="2f6a910d-138e-42c1-8e8a-320c1b7cf3f7"/>
    <ds:schemaRef ds:uri="611ea500-83e9-4ef4-bf2f-c0233a31331f"/>
  </ds:schemaRefs>
</ds:datastoreItem>
</file>

<file path=customXml/itemProps3.xml><?xml version="1.0" encoding="utf-8"?>
<ds:datastoreItem xmlns:ds="http://schemas.openxmlformats.org/officeDocument/2006/customXml" ds:itemID="{A04681B0-F527-4144-8EEF-8FD8F9C22A39}">
  <ds:schemaRefs>
    <ds:schemaRef ds:uri="http://schemas.microsoft.com/sharepoint/v3/contenttype/forms"/>
  </ds:schemaRefs>
</ds:datastoreItem>
</file>

<file path=customXml/itemProps4.xml><?xml version="1.0" encoding="utf-8"?>
<ds:datastoreItem xmlns:ds="http://schemas.openxmlformats.org/officeDocument/2006/customXml" ds:itemID="{BA0FB1E5-85BE-468C-BB66-80AD7BCB929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Data input old</vt:lpstr>
      <vt:lpstr>READ ME</vt:lpstr>
      <vt:lpstr>Data input</vt:lpstr>
      <vt:lpstr>ESDL Changelog</vt:lpstr>
      <vt:lpstr>Factsheet</vt:lpstr>
      <vt:lpstr>List</vt:lpstr>
      <vt:lpstr>'READ ME'!_ftn1</vt:lpstr>
      <vt:lpstr>'READ ME'!_ftnref1</vt:lpstr>
      <vt:lpstr>Factsheet!Print_Area</vt:lpstr>
      <vt:lpstr>'READ 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Clisby, L.E. (Lauren)</cp:lastModifiedBy>
  <cp:revision/>
  <dcterms:created xsi:type="dcterms:W3CDTF">2018-07-06T12:34:34Z</dcterms:created>
  <dcterms:modified xsi:type="dcterms:W3CDTF">2023-12-05T13:05:44Z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0x010100A35317DCC28344A7B82488658A034A5C0100930A1513B42B0E4BA633819D1BDE4F35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840eea64-58cb-4dc1-86e2-0f75cadf4745</vt:lpwstr>
  </property>
  <property fmtid="{D5CDD505-2E9C-101B-9397-08002B2CF9AE}" pid="9" name="SaveCode">
    <vt:r8>151206612586975</vt:r8>
  </property>
</Properties>
</file>